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antišek Štancl\Desktop\"/>
    </mc:Choice>
  </mc:AlternateContent>
  <xr:revisionPtr revIDLastSave="0" documentId="8_{EABB6C18-6D1D-4ECA-80C3-DB2AA5ED5A4D}" xr6:coauthVersionLast="45" xr6:coauthVersionMax="45" xr10:uidLastSave="{00000000-0000-0000-0000-000000000000}"/>
  <bookViews>
    <workbookView xWindow="-120" yWindow="-120" windowWidth="20730" windowHeight="11160" xr2:uid="{51DA5BD0-FA94-4BD0-8FE9-C8D6D9A7161F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Rekapitulace!$G$33</definedName>
    <definedName name="Dodavka0">Položky!#REF!</definedName>
    <definedName name="HSV">Rekapitulace!$E$33</definedName>
    <definedName name="HSV0">Položky!#REF!</definedName>
    <definedName name="HZS">Rekapitulace!$I$33</definedName>
    <definedName name="HZS0">Položky!#REF!</definedName>
    <definedName name="JKSO">'Krycí list'!$G$2</definedName>
    <definedName name="MJ">'Krycí list'!$G$5</definedName>
    <definedName name="Mont">Rekapitulace!$H$33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Položky!$A$1:$K$294</definedName>
    <definedName name="_xlnm.Print_Area" localSheetId="1">Rekapitulace!$A$1:$I$48</definedName>
    <definedName name="PocetMJ">'Krycí list'!$G$6</definedName>
    <definedName name="Poznamka">'Krycí list'!$B$37</definedName>
    <definedName name="Projektant">'Krycí list'!$C$8</definedName>
    <definedName name="PSV">Rekapitulace!$F$33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G293" i="3"/>
  <c r="BF293" i="3"/>
  <c r="BE293" i="3"/>
  <c r="BD293" i="3"/>
  <c r="BC293" i="3"/>
  <c r="K293" i="3"/>
  <c r="I293" i="3"/>
  <c r="G293" i="3"/>
  <c r="BG292" i="3"/>
  <c r="BF292" i="3"/>
  <c r="BE292" i="3"/>
  <c r="BD292" i="3"/>
  <c r="BC292" i="3"/>
  <c r="K292" i="3"/>
  <c r="I292" i="3"/>
  <c r="G292" i="3"/>
  <c r="BG291" i="3"/>
  <c r="BF291" i="3"/>
  <c r="BE291" i="3"/>
  <c r="BD291" i="3"/>
  <c r="BC291" i="3"/>
  <c r="K291" i="3"/>
  <c r="I291" i="3"/>
  <c r="G291" i="3"/>
  <c r="BG290" i="3"/>
  <c r="BF290" i="3"/>
  <c r="BE290" i="3"/>
  <c r="BD290" i="3"/>
  <c r="BC290" i="3"/>
  <c r="K290" i="3"/>
  <c r="I290" i="3"/>
  <c r="G290" i="3"/>
  <c r="BG289" i="3"/>
  <c r="BF289" i="3"/>
  <c r="BE289" i="3"/>
  <c r="BD289" i="3"/>
  <c r="BC289" i="3"/>
  <c r="K289" i="3"/>
  <c r="I289" i="3"/>
  <c r="G289" i="3"/>
  <c r="BG288" i="3"/>
  <c r="BG294" i="3" s="1"/>
  <c r="I32" i="2" s="1"/>
  <c r="BF288" i="3"/>
  <c r="BE288" i="3"/>
  <c r="BE294" i="3" s="1"/>
  <c r="G32" i="2" s="1"/>
  <c r="BD288" i="3"/>
  <c r="BC288" i="3"/>
  <c r="BC294" i="3" s="1"/>
  <c r="E32" i="2" s="1"/>
  <c r="K288" i="3"/>
  <c r="I288" i="3"/>
  <c r="I294" i="3" s="1"/>
  <c r="G288" i="3"/>
  <c r="B32" i="2"/>
  <c r="A32" i="2"/>
  <c r="BF294" i="3"/>
  <c r="H32" i="2" s="1"/>
  <c r="BD294" i="3"/>
  <c r="F32" i="2" s="1"/>
  <c r="K294" i="3"/>
  <c r="G294" i="3"/>
  <c r="C294" i="3"/>
  <c r="BG285" i="3"/>
  <c r="BF285" i="3"/>
  <c r="BE285" i="3"/>
  <c r="BD285" i="3"/>
  <c r="BC285" i="3"/>
  <c r="K285" i="3"/>
  <c r="I285" i="3"/>
  <c r="G285" i="3"/>
  <c r="BG283" i="3"/>
  <c r="BF283" i="3"/>
  <c r="BE283" i="3"/>
  <c r="BD283" i="3"/>
  <c r="BC283" i="3"/>
  <c r="K283" i="3"/>
  <c r="I283" i="3"/>
  <c r="G283" i="3"/>
  <c r="B31" i="2"/>
  <c r="A31" i="2"/>
  <c r="BG286" i="3"/>
  <c r="I31" i="2" s="1"/>
  <c r="BF286" i="3"/>
  <c r="H31" i="2" s="1"/>
  <c r="BE286" i="3"/>
  <c r="G31" i="2" s="1"/>
  <c r="BD286" i="3"/>
  <c r="F31" i="2" s="1"/>
  <c r="BC286" i="3"/>
  <c r="E31" i="2" s="1"/>
  <c r="K286" i="3"/>
  <c r="I286" i="3"/>
  <c r="G286" i="3"/>
  <c r="C286" i="3"/>
  <c r="BG280" i="3"/>
  <c r="BF280" i="3"/>
  <c r="BE280" i="3"/>
  <c r="BC280" i="3"/>
  <c r="K280" i="3"/>
  <c r="I280" i="3"/>
  <c r="G280" i="3"/>
  <c r="BD280" i="3" s="1"/>
  <c r="BG279" i="3"/>
  <c r="BF279" i="3"/>
  <c r="BE279" i="3"/>
  <c r="BC279" i="3"/>
  <c r="K279" i="3"/>
  <c r="I279" i="3"/>
  <c r="G279" i="3"/>
  <c r="BD279" i="3" s="1"/>
  <c r="BG278" i="3"/>
  <c r="BF278" i="3"/>
  <c r="BE278" i="3"/>
  <c r="BC278" i="3"/>
  <c r="K278" i="3"/>
  <c r="I278" i="3"/>
  <c r="G278" i="3"/>
  <c r="BD278" i="3" s="1"/>
  <c r="BG277" i="3"/>
  <c r="BF277" i="3"/>
  <c r="BE277" i="3"/>
  <c r="BC277" i="3"/>
  <c r="K277" i="3"/>
  <c r="I277" i="3"/>
  <c r="G277" i="3"/>
  <c r="BD277" i="3" s="1"/>
  <c r="BG276" i="3"/>
  <c r="BF276" i="3"/>
  <c r="BE276" i="3"/>
  <c r="BC276" i="3"/>
  <c r="K276" i="3"/>
  <c r="I276" i="3"/>
  <c r="G276" i="3"/>
  <c r="BD276" i="3" s="1"/>
  <c r="BD281" i="3" s="1"/>
  <c r="F30" i="2" s="1"/>
  <c r="B30" i="2"/>
  <c r="A30" i="2"/>
  <c r="BG281" i="3"/>
  <c r="I30" i="2" s="1"/>
  <c r="BF281" i="3"/>
  <c r="H30" i="2" s="1"/>
  <c r="BE281" i="3"/>
  <c r="G30" i="2" s="1"/>
  <c r="BC281" i="3"/>
  <c r="E30" i="2" s="1"/>
  <c r="K281" i="3"/>
  <c r="I281" i="3"/>
  <c r="G281" i="3"/>
  <c r="C281" i="3"/>
  <c r="BG259" i="3"/>
  <c r="BF259" i="3"/>
  <c r="BE259" i="3"/>
  <c r="BC259" i="3"/>
  <c r="K259" i="3"/>
  <c r="I259" i="3"/>
  <c r="G259" i="3"/>
  <c r="BD259" i="3" s="1"/>
  <c r="BG258" i="3"/>
  <c r="BF258" i="3"/>
  <c r="BE258" i="3"/>
  <c r="BC258" i="3"/>
  <c r="K258" i="3"/>
  <c r="I258" i="3"/>
  <c r="G258" i="3"/>
  <c r="BD258" i="3" s="1"/>
  <c r="BG243" i="3"/>
  <c r="BF243" i="3"/>
  <c r="BE243" i="3"/>
  <c r="BC243" i="3"/>
  <c r="K243" i="3"/>
  <c r="I243" i="3"/>
  <c r="G243" i="3"/>
  <c r="BD243" i="3" s="1"/>
  <c r="B29" i="2"/>
  <c r="A29" i="2"/>
  <c r="BG274" i="3"/>
  <c r="I29" i="2" s="1"/>
  <c r="BF274" i="3"/>
  <c r="H29" i="2" s="1"/>
  <c r="BE274" i="3"/>
  <c r="G29" i="2" s="1"/>
  <c r="BC274" i="3"/>
  <c r="E29" i="2" s="1"/>
  <c r="K274" i="3"/>
  <c r="I274" i="3"/>
  <c r="G274" i="3"/>
  <c r="C274" i="3"/>
  <c r="BG240" i="3"/>
  <c r="BF240" i="3"/>
  <c r="BE240" i="3"/>
  <c r="BC240" i="3"/>
  <c r="K240" i="3"/>
  <c r="I240" i="3"/>
  <c r="G240" i="3"/>
  <c r="BD240" i="3" s="1"/>
  <c r="BG233" i="3"/>
  <c r="BF233" i="3"/>
  <c r="BE233" i="3"/>
  <c r="BC233" i="3"/>
  <c r="K233" i="3"/>
  <c r="I233" i="3"/>
  <c r="G233" i="3"/>
  <c r="BD233" i="3" s="1"/>
  <c r="BG231" i="3"/>
  <c r="BF231" i="3"/>
  <c r="BE231" i="3"/>
  <c r="BC231" i="3"/>
  <c r="K231" i="3"/>
  <c r="I231" i="3"/>
  <c r="G231" i="3"/>
  <c r="BD231" i="3" s="1"/>
  <c r="BG229" i="3"/>
  <c r="BF229" i="3"/>
  <c r="BF241" i="3" s="1"/>
  <c r="H28" i="2" s="1"/>
  <c r="BE229" i="3"/>
  <c r="BC229" i="3"/>
  <c r="K229" i="3"/>
  <c r="K241" i="3" s="1"/>
  <c r="I229" i="3"/>
  <c r="G229" i="3"/>
  <c r="G241" i="3" s="1"/>
  <c r="B28" i="2"/>
  <c r="A28" i="2"/>
  <c r="BG241" i="3"/>
  <c r="I28" i="2" s="1"/>
  <c r="BE241" i="3"/>
  <c r="G28" i="2" s="1"/>
  <c r="BC241" i="3"/>
  <c r="E28" i="2" s="1"/>
  <c r="I241" i="3"/>
  <c r="C241" i="3"/>
  <c r="BG226" i="3"/>
  <c r="BF226" i="3"/>
  <c r="BE226" i="3"/>
  <c r="BC226" i="3"/>
  <c r="K226" i="3"/>
  <c r="I226" i="3"/>
  <c r="G226" i="3"/>
  <c r="BD226" i="3" s="1"/>
  <c r="BG223" i="3"/>
  <c r="BF223" i="3"/>
  <c r="BE223" i="3"/>
  <c r="BC223" i="3"/>
  <c r="K223" i="3"/>
  <c r="I223" i="3"/>
  <c r="G223" i="3"/>
  <c r="BD223" i="3" s="1"/>
  <c r="BG218" i="3"/>
  <c r="BF218" i="3"/>
  <c r="BE218" i="3"/>
  <c r="BC218" i="3"/>
  <c r="K218" i="3"/>
  <c r="I218" i="3"/>
  <c r="G218" i="3"/>
  <c r="BD218" i="3" s="1"/>
  <c r="BG216" i="3"/>
  <c r="BF216" i="3"/>
  <c r="BE216" i="3"/>
  <c r="BC216" i="3"/>
  <c r="K216" i="3"/>
  <c r="I216" i="3"/>
  <c r="G216" i="3"/>
  <c r="BD216" i="3" s="1"/>
  <c r="BG209" i="3"/>
  <c r="BF209" i="3"/>
  <c r="BE209" i="3"/>
  <c r="BC209" i="3"/>
  <c r="K209" i="3"/>
  <c r="I209" i="3"/>
  <c r="G209" i="3"/>
  <c r="BD209" i="3" s="1"/>
  <c r="BG207" i="3"/>
  <c r="BF207" i="3"/>
  <c r="BE207" i="3"/>
  <c r="BC207" i="3"/>
  <c r="K207" i="3"/>
  <c r="I207" i="3"/>
  <c r="G207" i="3"/>
  <c r="BD207" i="3" s="1"/>
  <c r="BG205" i="3"/>
  <c r="BF205" i="3"/>
  <c r="BF227" i="3" s="1"/>
  <c r="H27" i="2" s="1"/>
  <c r="BE205" i="3"/>
  <c r="BC205" i="3"/>
  <c r="K205" i="3"/>
  <c r="K227" i="3" s="1"/>
  <c r="I205" i="3"/>
  <c r="G205" i="3"/>
  <c r="G227" i="3" s="1"/>
  <c r="B27" i="2"/>
  <c r="A27" i="2"/>
  <c r="BG227" i="3"/>
  <c r="I27" i="2" s="1"/>
  <c r="BE227" i="3"/>
  <c r="G27" i="2" s="1"/>
  <c r="BC227" i="3"/>
  <c r="E27" i="2" s="1"/>
  <c r="I227" i="3"/>
  <c r="C227" i="3"/>
  <c r="BG202" i="3"/>
  <c r="BF202" i="3"/>
  <c r="BE202" i="3"/>
  <c r="BC202" i="3"/>
  <c r="K202" i="3"/>
  <c r="I202" i="3"/>
  <c r="G202" i="3"/>
  <c r="BD202" i="3" s="1"/>
  <c r="BG200" i="3"/>
  <c r="BF200" i="3"/>
  <c r="BE200" i="3"/>
  <c r="BC200" i="3"/>
  <c r="K200" i="3"/>
  <c r="I200" i="3"/>
  <c r="G200" i="3"/>
  <c r="BD200" i="3" s="1"/>
  <c r="BG197" i="3"/>
  <c r="BF197" i="3"/>
  <c r="BE197" i="3"/>
  <c r="BC197" i="3"/>
  <c r="K197" i="3"/>
  <c r="I197" i="3"/>
  <c r="G197" i="3"/>
  <c r="BD197" i="3" s="1"/>
  <c r="BG196" i="3"/>
  <c r="BF196" i="3"/>
  <c r="BE196" i="3"/>
  <c r="BC196" i="3"/>
  <c r="K196" i="3"/>
  <c r="I196" i="3"/>
  <c r="G196" i="3"/>
  <c r="BD196" i="3" s="1"/>
  <c r="BG195" i="3"/>
  <c r="BF195" i="3"/>
  <c r="BF203" i="3" s="1"/>
  <c r="H26" i="2" s="1"/>
  <c r="BE195" i="3"/>
  <c r="BC195" i="3"/>
  <c r="K195" i="3"/>
  <c r="K203" i="3" s="1"/>
  <c r="I195" i="3"/>
  <c r="G195" i="3"/>
  <c r="G203" i="3" s="1"/>
  <c r="B26" i="2"/>
  <c r="A26" i="2"/>
  <c r="BG203" i="3"/>
  <c r="I26" i="2" s="1"/>
  <c r="BE203" i="3"/>
  <c r="G26" i="2" s="1"/>
  <c r="BC203" i="3"/>
  <c r="E26" i="2" s="1"/>
  <c r="I203" i="3"/>
  <c r="C203" i="3"/>
  <c r="BG192" i="3"/>
  <c r="BF192" i="3"/>
  <c r="BE192" i="3"/>
  <c r="BC192" i="3"/>
  <c r="K192" i="3"/>
  <c r="I192" i="3"/>
  <c r="G192" i="3"/>
  <c r="BD192" i="3" s="1"/>
  <c r="BG186" i="3"/>
  <c r="BF186" i="3"/>
  <c r="BF193" i="3" s="1"/>
  <c r="H25" i="2" s="1"/>
  <c r="BE186" i="3"/>
  <c r="BC186" i="3"/>
  <c r="K186" i="3"/>
  <c r="K193" i="3" s="1"/>
  <c r="I186" i="3"/>
  <c r="G186" i="3"/>
  <c r="G193" i="3" s="1"/>
  <c r="B25" i="2"/>
  <c r="A25" i="2"/>
  <c r="BG193" i="3"/>
  <c r="I25" i="2" s="1"/>
  <c r="BE193" i="3"/>
  <c r="G25" i="2" s="1"/>
  <c r="BC193" i="3"/>
  <c r="E25" i="2" s="1"/>
  <c r="I193" i="3"/>
  <c r="C193" i="3"/>
  <c r="BG183" i="3"/>
  <c r="BF183" i="3"/>
  <c r="BE183" i="3"/>
  <c r="BC183" i="3"/>
  <c r="K183" i="3"/>
  <c r="I183" i="3"/>
  <c r="G183" i="3"/>
  <c r="BD183" i="3" s="1"/>
  <c r="BG182" i="3"/>
  <c r="BF182" i="3"/>
  <c r="BE182" i="3"/>
  <c r="BC182" i="3"/>
  <c r="K182" i="3"/>
  <c r="I182" i="3"/>
  <c r="G182" i="3"/>
  <c r="BD182" i="3" s="1"/>
  <c r="BG177" i="3"/>
  <c r="BF177" i="3"/>
  <c r="BE177" i="3"/>
  <c r="BC177" i="3"/>
  <c r="K177" i="3"/>
  <c r="I177" i="3"/>
  <c r="G177" i="3"/>
  <c r="BD177" i="3" s="1"/>
  <c r="BG172" i="3"/>
  <c r="BF172" i="3"/>
  <c r="BF184" i="3" s="1"/>
  <c r="H24" i="2" s="1"/>
  <c r="BE172" i="3"/>
  <c r="BC172" i="3"/>
  <c r="K172" i="3"/>
  <c r="K184" i="3" s="1"/>
  <c r="I172" i="3"/>
  <c r="G172" i="3"/>
  <c r="G184" i="3" s="1"/>
  <c r="B24" i="2"/>
  <c r="A24" i="2"/>
  <c r="BG184" i="3"/>
  <c r="I24" i="2" s="1"/>
  <c r="BE184" i="3"/>
  <c r="G24" i="2" s="1"/>
  <c r="BC184" i="3"/>
  <c r="E24" i="2" s="1"/>
  <c r="I184" i="3"/>
  <c r="C184" i="3"/>
  <c r="BG169" i="3"/>
  <c r="BF169" i="3"/>
  <c r="BF170" i="3" s="1"/>
  <c r="H23" i="2" s="1"/>
  <c r="BE169" i="3"/>
  <c r="BC169" i="3"/>
  <c r="K169" i="3"/>
  <c r="K170" i="3" s="1"/>
  <c r="I169" i="3"/>
  <c r="G169" i="3"/>
  <c r="G170" i="3" s="1"/>
  <c r="B23" i="2"/>
  <c r="A23" i="2"/>
  <c r="BG170" i="3"/>
  <c r="I23" i="2" s="1"/>
  <c r="BE170" i="3"/>
  <c r="G23" i="2" s="1"/>
  <c r="BC170" i="3"/>
  <c r="E23" i="2" s="1"/>
  <c r="I170" i="3"/>
  <c r="C170" i="3"/>
  <c r="BG166" i="3"/>
  <c r="BF166" i="3"/>
  <c r="BE166" i="3"/>
  <c r="BC166" i="3"/>
  <c r="K166" i="3"/>
  <c r="I166" i="3"/>
  <c r="G166" i="3"/>
  <c r="BD166" i="3" s="1"/>
  <c r="BG165" i="3"/>
  <c r="BF165" i="3"/>
  <c r="BE165" i="3"/>
  <c r="BC165" i="3"/>
  <c r="K165" i="3"/>
  <c r="I165" i="3"/>
  <c r="G165" i="3"/>
  <c r="BD165" i="3" s="1"/>
  <c r="BG164" i="3"/>
  <c r="BF164" i="3"/>
  <c r="BF167" i="3" s="1"/>
  <c r="H22" i="2" s="1"/>
  <c r="BE164" i="3"/>
  <c r="BC164" i="3"/>
  <c r="K164" i="3"/>
  <c r="K167" i="3" s="1"/>
  <c r="I164" i="3"/>
  <c r="G164" i="3"/>
  <c r="G167" i="3" s="1"/>
  <c r="B22" i="2"/>
  <c r="A22" i="2"/>
  <c r="BG167" i="3"/>
  <c r="I22" i="2" s="1"/>
  <c r="BE167" i="3"/>
  <c r="G22" i="2" s="1"/>
  <c r="BC167" i="3"/>
  <c r="E22" i="2" s="1"/>
  <c r="I167" i="3"/>
  <c r="C167" i="3"/>
  <c r="BG157" i="3"/>
  <c r="BF157" i="3"/>
  <c r="BF162" i="3" s="1"/>
  <c r="H21" i="2" s="1"/>
  <c r="BE157" i="3"/>
  <c r="BC157" i="3"/>
  <c r="K157" i="3"/>
  <c r="K162" i="3" s="1"/>
  <c r="I157" i="3"/>
  <c r="G157" i="3"/>
  <c r="G162" i="3" s="1"/>
  <c r="B21" i="2"/>
  <c r="A21" i="2"/>
  <c r="BG162" i="3"/>
  <c r="I21" i="2" s="1"/>
  <c r="BE162" i="3"/>
  <c r="G21" i="2" s="1"/>
  <c r="BC162" i="3"/>
  <c r="E21" i="2" s="1"/>
  <c r="I162" i="3"/>
  <c r="C162" i="3"/>
  <c r="BG154" i="3"/>
  <c r="BF154" i="3"/>
  <c r="BE154" i="3"/>
  <c r="BC154" i="3"/>
  <c r="K154" i="3"/>
  <c r="I154" i="3"/>
  <c r="G154" i="3"/>
  <c r="BD154" i="3" s="1"/>
  <c r="BG153" i="3"/>
  <c r="BF153" i="3"/>
  <c r="BE153" i="3"/>
  <c r="BC153" i="3"/>
  <c r="K153" i="3"/>
  <c r="I153" i="3"/>
  <c r="G153" i="3"/>
  <c r="BD153" i="3" s="1"/>
  <c r="BG152" i="3"/>
  <c r="BF152" i="3"/>
  <c r="BE152" i="3"/>
  <c r="BC152" i="3"/>
  <c r="K152" i="3"/>
  <c r="I152" i="3"/>
  <c r="G152" i="3"/>
  <c r="BD152" i="3" s="1"/>
  <c r="BG151" i="3"/>
  <c r="BF151" i="3"/>
  <c r="BE151" i="3"/>
  <c r="BC151" i="3"/>
  <c r="K151" i="3"/>
  <c r="I151" i="3"/>
  <c r="G151" i="3"/>
  <c r="BD151" i="3" s="1"/>
  <c r="BG150" i="3"/>
  <c r="BF150" i="3"/>
  <c r="BE150" i="3"/>
  <c r="BC150" i="3"/>
  <c r="K150" i="3"/>
  <c r="I150" i="3"/>
  <c r="G150" i="3"/>
  <c r="BD150" i="3" s="1"/>
  <c r="BG149" i="3"/>
  <c r="BF149" i="3"/>
  <c r="BE149" i="3"/>
  <c r="BC149" i="3"/>
  <c r="K149" i="3"/>
  <c r="I149" i="3"/>
  <c r="G149" i="3"/>
  <c r="BD149" i="3" s="1"/>
  <c r="BG148" i="3"/>
  <c r="BF148" i="3"/>
  <c r="BE148" i="3"/>
  <c r="BC148" i="3"/>
  <c r="K148" i="3"/>
  <c r="I148" i="3"/>
  <c r="G148" i="3"/>
  <c r="BD148" i="3" s="1"/>
  <c r="BG147" i="3"/>
  <c r="BF147" i="3"/>
  <c r="BE147" i="3"/>
  <c r="BC147" i="3"/>
  <c r="K147" i="3"/>
  <c r="I147" i="3"/>
  <c r="G147" i="3"/>
  <c r="BD147" i="3" s="1"/>
  <c r="BG143" i="3"/>
  <c r="BF143" i="3"/>
  <c r="BE143" i="3"/>
  <c r="BC143" i="3"/>
  <c r="K143" i="3"/>
  <c r="I143" i="3"/>
  <c r="G143" i="3"/>
  <c r="BD143" i="3" s="1"/>
  <c r="BG142" i="3"/>
  <c r="BF142" i="3"/>
  <c r="BE142" i="3"/>
  <c r="BC142" i="3"/>
  <c r="K142" i="3"/>
  <c r="I142" i="3"/>
  <c r="G142" i="3"/>
  <c r="BD142" i="3" s="1"/>
  <c r="BG141" i="3"/>
  <c r="BF141" i="3"/>
  <c r="BE141" i="3"/>
  <c r="BC141" i="3"/>
  <c r="K141" i="3"/>
  <c r="I141" i="3"/>
  <c r="G141" i="3"/>
  <c r="BD141" i="3" s="1"/>
  <c r="BG140" i="3"/>
  <c r="BF140" i="3"/>
  <c r="BE140" i="3"/>
  <c r="BC140" i="3"/>
  <c r="K140" i="3"/>
  <c r="I140" i="3"/>
  <c r="G140" i="3"/>
  <c r="BD140" i="3" s="1"/>
  <c r="BG139" i="3"/>
  <c r="BF139" i="3"/>
  <c r="BE139" i="3"/>
  <c r="BC139" i="3"/>
  <c r="K139" i="3"/>
  <c r="I139" i="3"/>
  <c r="G139" i="3"/>
  <c r="BD139" i="3" s="1"/>
  <c r="BG138" i="3"/>
  <c r="BF138" i="3"/>
  <c r="BE138" i="3"/>
  <c r="BC138" i="3"/>
  <c r="K138" i="3"/>
  <c r="I138" i="3"/>
  <c r="G138" i="3"/>
  <c r="BD138" i="3" s="1"/>
  <c r="B20" i="2"/>
  <c r="A20" i="2"/>
  <c r="BG155" i="3"/>
  <c r="I20" i="2" s="1"/>
  <c r="BF155" i="3"/>
  <c r="H20" i="2" s="1"/>
  <c r="BE155" i="3"/>
  <c r="G20" i="2" s="1"/>
  <c r="BC155" i="3"/>
  <c r="E20" i="2" s="1"/>
  <c r="K155" i="3"/>
  <c r="I155" i="3"/>
  <c r="G155" i="3"/>
  <c r="C155" i="3"/>
  <c r="BG131" i="3"/>
  <c r="BG136" i="3" s="1"/>
  <c r="I19" i="2" s="1"/>
  <c r="BF131" i="3"/>
  <c r="BE131" i="3"/>
  <c r="BE136" i="3" s="1"/>
  <c r="G19" i="2" s="1"/>
  <c r="BC131" i="3"/>
  <c r="BC136" i="3" s="1"/>
  <c r="E19" i="2" s="1"/>
  <c r="K131" i="3"/>
  <c r="I131" i="3"/>
  <c r="I136" i="3" s="1"/>
  <c r="G131" i="3"/>
  <c r="BD131" i="3" s="1"/>
  <c r="BD136" i="3" s="1"/>
  <c r="F19" i="2" s="1"/>
  <c r="B19" i="2"/>
  <c r="A19" i="2"/>
  <c r="BF136" i="3"/>
  <c r="H19" i="2" s="1"/>
  <c r="K136" i="3"/>
  <c r="G136" i="3"/>
  <c r="C136" i="3"/>
  <c r="BG126" i="3"/>
  <c r="BF126" i="3"/>
  <c r="BE126" i="3"/>
  <c r="BC126" i="3"/>
  <c r="K126" i="3"/>
  <c r="I126" i="3"/>
  <c r="G126" i="3"/>
  <c r="BD126" i="3" s="1"/>
  <c r="BG124" i="3"/>
  <c r="BF124" i="3"/>
  <c r="BE124" i="3"/>
  <c r="BC124" i="3"/>
  <c r="K124" i="3"/>
  <c r="I124" i="3"/>
  <c r="G124" i="3"/>
  <c r="BD124" i="3" s="1"/>
  <c r="BG123" i="3"/>
  <c r="BG129" i="3" s="1"/>
  <c r="I18" i="2" s="1"/>
  <c r="BF123" i="3"/>
  <c r="BE123" i="3"/>
  <c r="BE129" i="3" s="1"/>
  <c r="G18" i="2" s="1"/>
  <c r="BC123" i="3"/>
  <c r="BC129" i="3" s="1"/>
  <c r="E18" i="2" s="1"/>
  <c r="K123" i="3"/>
  <c r="I123" i="3"/>
  <c r="I129" i="3" s="1"/>
  <c r="G123" i="3"/>
  <c r="BD123" i="3" s="1"/>
  <c r="BD129" i="3" s="1"/>
  <c r="F18" i="2" s="1"/>
  <c r="B18" i="2"/>
  <c r="A18" i="2"/>
  <c r="BF129" i="3"/>
  <c r="H18" i="2" s="1"/>
  <c r="K129" i="3"/>
  <c r="G129" i="3"/>
  <c r="C129" i="3"/>
  <c r="BG120" i="3"/>
  <c r="BF120" i="3"/>
  <c r="BE120" i="3"/>
  <c r="BC120" i="3"/>
  <c r="K120" i="3"/>
  <c r="I120" i="3"/>
  <c r="G120" i="3"/>
  <c r="BD120" i="3" s="1"/>
  <c r="BG111" i="3"/>
  <c r="BG121" i="3" s="1"/>
  <c r="I17" i="2" s="1"/>
  <c r="BF111" i="3"/>
  <c r="BE111" i="3"/>
  <c r="BE121" i="3" s="1"/>
  <c r="G17" i="2" s="1"/>
  <c r="BC111" i="3"/>
  <c r="BC121" i="3" s="1"/>
  <c r="E17" i="2" s="1"/>
  <c r="K111" i="3"/>
  <c r="I111" i="3"/>
  <c r="I121" i="3" s="1"/>
  <c r="G111" i="3"/>
  <c r="BD111" i="3" s="1"/>
  <c r="BD121" i="3" s="1"/>
  <c r="F17" i="2" s="1"/>
  <c r="B17" i="2"/>
  <c r="A17" i="2"/>
  <c r="BF121" i="3"/>
  <c r="H17" i="2" s="1"/>
  <c r="K121" i="3"/>
  <c r="G121" i="3"/>
  <c r="C121" i="3"/>
  <c r="BG108" i="3"/>
  <c r="BF108" i="3"/>
  <c r="BE108" i="3"/>
  <c r="BD108" i="3"/>
  <c r="BC108" i="3"/>
  <c r="K108" i="3"/>
  <c r="I108" i="3"/>
  <c r="G108" i="3"/>
  <c r="BG107" i="3"/>
  <c r="BG109" i="3" s="1"/>
  <c r="I16" i="2" s="1"/>
  <c r="BF107" i="3"/>
  <c r="BE107" i="3"/>
  <c r="BE109" i="3" s="1"/>
  <c r="G16" i="2" s="1"/>
  <c r="BD107" i="3"/>
  <c r="BC107" i="3"/>
  <c r="BC109" i="3" s="1"/>
  <c r="E16" i="2" s="1"/>
  <c r="K107" i="3"/>
  <c r="I107" i="3"/>
  <c r="I109" i="3" s="1"/>
  <c r="G107" i="3"/>
  <c r="B16" i="2"/>
  <c r="A16" i="2"/>
  <c r="BF109" i="3"/>
  <c r="H16" i="2" s="1"/>
  <c r="BD109" i="3"/>
  <c r="F16" i="2" s="1"/>
  <c r="K109" i="3"/>
  <c r="G109" i="3"/>
  <c r="C109" i="3"/>
  <c r="BG104" i="3"/>
  <c r="BG105" i="3" s="1"/>
  <c r="I15" i="2" s="1"/>
  <c r="BF104" i="3"/>
  <c r="BE104" i="3"/>
  <c r="BE105" i="3" s="1"/>
  <c r="G15" i="2" s="1"/>
  <c r="BD104" i="3"/>
  <c r="BC104" i="3"/>
  <c r="BC105" i="3" s="1"/>
  <c r="E15" i="2" s="1"/>
  <c r="K104" i="3"/>
  <c r="I104" i="3"/>
  <c r="I105" i="3" s="1"/>
  <c r="G104" i="3"/>
  <c r="B15" i="2"/>
  <c r="A15" i="2"/>
  <c r="BF105" i="3"/>
  <c r="H15" i="2" s="1"/>
  <c r="BD105" i="3"/>
  <c r="F15" i="2" s="1"/>
  <c r="K105" i="3"/>
  <c r="G105" i="3"/>
  <c r="C105" i="3"/>
  <c r="BG101" i="3"/>
  <c r="BG102" i="3" s="1"/>
  <c r="I14" i="2" s="1"/>
  <c r="BF101" i="3"/>
  <c r="BE101" i="3"/>
  <c r="BE102" i="3" s="1"/>
  <c r="G14" i="2" s="1"/>
  <c r="BD101" i="3"/>
  <c r="BC101" i="3"/>
  <c r="BC102" i="3" s="1"/>
  <c r="E14" i="2" s="1"/>
  <c r="K101" i="3"/>
  <c r="I101" i="3"/>
  <c r="I102" i="3" s="1"/>
  <c r="G101" i="3"/>
  <c r="B14" i="2"/>
  <c r="A14" i="2"/>
  <c r="BF102" i="3"/>
  <c r="H14" i="2" s="1"/>
  <c r="BD102" i="3"/>
  <c r="F14" i="2" s="1"/>
  <c r="K102" i="3"/>
  <c r="G102" i="3"/>
  <c r="C102" i="3"/>
  <c r="BG96" i="3"/>
  <c r="BF96" i="3"/>
  <c r="BE96" i="3"/>
  <c r="BD96" i="3"/>
  <c r="BC96" i="3"/>
  <c r="K96" i="3"/>
  <c r="I96" i="3"/>
  <c r="G96" i="3"/>
  <c r="BG90" i="3"/>
  <c r="BG99" i="3" s="1"/>
  <c r="I13" i="2" s="1"/>
  <c r="BF90" i="3"/>
  <c r="BE90" i="3"/>
  <c r="BE99" i="3" s="1"/>
  <c r="G13" i="2" s="1"/>
  <c r="BD90" i="3"/>
  <c r="BC90" i="3"/>
  <c r="BC99" i="3" s="1"/>
  <c r="E13" i="2" s="1"/>
  <c r="K90" i="3"/>
  <c r="I90" i="3"/>
  <c r="I99" i="3" s="1"/>
  <c r="G90" i="3"/>
  <c r="B13" i="2"/>
  <c r="A13" i="2"/>
  <c r="BF99" i="3"/>
  <c r="H13" i="2" s="1"/>
  <c r="BD99" i="3"/>
  <c r="F13" i="2" s="1"/>
  <c r="K99" i="3"/>
  <c r="G99" i="3"/>
  <c r="C99" i="3"/>
  <c r="BG87" i="3"/>
  <c r="BG88" i="3" s="1"/>
  <c r="I12" i="2" s="1"/>
  <c r="BF87" i="3"/>
  <c r="BE87" i="3"/>
  <c r="BE88" i="3" s="1"/>
  <c r="G12" i="2" s="1"/>
  <c r="BD87" i="3"/>
  <c r="BC87" i="3"/>
  <c r="BC88" i="3" s="1"/>
  <c r="E12" i="2" s="1"/>
  <c r="K87" i="3"/>
  <c r="I87" i="3"/>
  <c r="I88" i="3" s="1"/>
  <c r="G87" i="3"/>
  <c r="B12" i="2"/>
  <c r="A12" i="2"/>
  <c r="BF88" i="3"/>
  <c r="H12" i="2" s="1"/>
  <c r="BD88" i="3"/>
  <c r="F12" i="2" s="1"/>
  <c r="K88" i="3"/>
  <c r="G88" i="3"/>
  <c r="C88" i="3"/>
  <c r="BG84" i="3"/>
  <c r="BG85" i="3" s="1"/>
  <c r="I11" i="2" s="1"/>
  <c r="BF84" i="3"/>
  <c r="BE84" i="3"/>
  <c r="BE85" i="3" s="1"/>
  <c r="G11" i="2" s="1"/>
  <c r="BD84" i="3"/>
  <c r="BC84" i="3"/>
  <c r="BC85" i="3" s="1"/>
  <c r="E11" i="2" s="1"/>
  <c r="K84" i="3"/>
  <c r="I84" i="3"/>
  <c r="I85" i="3" s="1"/>
  <c r="G84" i="3"/>
  <c r="B11" i="2"/>
  <c r="A11" i="2"/>
  <c r="BF85" i="3"/>
  <c r="H11" i="2" s="1"/>
  <c r="BD85" i="3"/>
  <c r="F11" i="2" s="1"/>
  <c r="K85" i="3"/>
  <c r="G85" i="3"/>
  <c r="C85" i="3"/>
  <c r="BG79" i="3"/>
  <c r="BF79" i="3"/>
  <c r="BE79" i="3"/>
  <c r="BD79" i="3"/>
  <c r="BC79" i="3"/>
  <c r="K79" i="3"/>
  <c r="I79" i="3"/>
  <c r="G79" i="3"/>
  <c r="BG74" i="3"/>
  <c r="BF74" i="3"/>
  <c r="BE74" i="3"/>
  <c r="BD74" i="3"/>
  <c r="BC74" i="3"/>
  <c r="K74" i="3"/>
  <c r="I74" i="3"/>
  <c r="G74" i="3"/>
  <c r="BG73" i="3"/>
  <c r="BF73" i="3"/>
  <c r="BE73" i="3"/>
  <c r="BD73" i="3"/>
  <c r="BC73" i="3"/>
  <c r="K73" i="3"/>
  <c r="I73" i="3"/>
  <c r="G73" i="3"/>
  <c r="BG70" i="3"/>
  <c r="BF70" i="3"/>
  <c r="BE70" i="3"/>
  <c r="BD70" i="3"/>
  <c r="BC70" i="3"/>
  <c r="K70" i="3"/>
  <c r="I70" i="3"/>
  <c r="G70" i="3"/>
  <c r="BG69" i="3"/>
  <c r="BG82" i="3" s="1"/>
  <c r="I10" i="2" s="1"/>
  <c r="BF69" i="3"/>
  <c r="BE69" i="3"/>
  <c r="BE82" i="3" s="1"/>
  <c r="G10" i="2" s="1"/>
  <c r="BD69" i="3"/>
  <c r="BC69" i="3"/>
  <c r="BC82" i="3" s="1"/>
  <c r="E10" i="2" s="1"/>
  <c r="K69" i="3"/>
  <c r="I69" i="3"/>
  <c r="I82" i="3" s="1"/>
  <c r="G69" i="3"/>
  <c r="B10" i="2"/>
  <c r="A10" i="2"/>
  <c r="BF82" i="3"/>
  <c r="H10" i="2" s="1"/>
  <c r="BD82" i="3"/>
  <c r="F10" i="2" s="1"/>
  <c r="K82" i="3"/>
  <c r="G82" i="3"/>
  <c r="C82" i="3"/>
  <c r="BG66" i="3"/>
  <c r="BG67" i="3" s="1"/>
  <c r="I9" i="2" s="1"/>
  <c r="BF66" i="3"/>
  <c r="BE66" i="3"/>
  <c r="BE67" i="3" s="1"/>
  <c r="G9" i="2" s="1"/>
  <c r="BD66" i="3"/>
  <c r="BC66" i="3"/>
  <c r="BC67" i="3" s="1"/>
  <c r="E9" i="2" s="1"/>
  <c r="K66" i="3"/>
  <c r="I66" i="3"/>
  <c r="I67" i="3" s="1"/>
  <c r="G66" i="3"/>
  <c r="B9" i="2"/>
  <c r="A9" i="2"/>
  <c r="BF67" i="3"/>
  <c r="H9" i="2" s="1"/>
  <c r="BD67" i="3"/>
  <c r="F9" i="2" s="1"/>
  <c r="K67" i="3"/>
  <c r="G67" i="3"/>
  <c r="C67" i="3"/>
  <c r="BG61" i="3"/>
  <c r="BF61" i="3"/>
  <c r="BE61" i="3"/>
  <c r="BD61" i="3"/>
  <c r="BC61" i="3"/>
  <c r="K61" i="3"/>
  <c r="I61" i="3"/>
  <c r="G61" i="3"/>
  <c r="BG58" i="3"/>
  <c r="BF58" i="3"/>
  <c r="BE58" i="3"/>
  <c r="BD58" i="3"/>
  <c r="BC58" i="3"/>
  <c r="K58" i="3"/>
  <c r="I58" i="3"/>
  <c r="G58" i="3"/>
  <c r="BG56" i="3"/>
  <c r="BF56" i="3"/>
  <c r="BE56" i="3"/>
  <c r="BD56" i="3"/>
  <c r="BC56" i="3"/>
  <c r="K56" i="3"/>
  <c r="I56" i="3"/>
  <c r="G56" i="3"/>
  <c r="BG52" i="3"/>
  <c r="BF52" i="3"/>
  <c r="BE52" i="3"/>
  <c r="BD52" i="3"/>
  <c r="BC52" i="3"/>
  <c r="K52" i="3"/>
  <c r="I52" i="3"/>
  <c r="G52" i="3"/>
  <c r="BG49" i="3"/>
  <c r="BF49" i="3"/>
  <c r="BE49" i="3"/>
  <c r="BD49" i="3"/>
  <c r="BC49" i="3"/>
  <c r="K49" i="3"/>
  <c r="I49" i="3"/>
  <c r="G49" i="3"/>
  <c r="BG46" i="3"/>
  <c r="BF46" i="3"/>
  <c r="BE46" i="3"/>
  <c r="BD46" i="3"/>
  <c r="BC46" i="3"/>
  <c r="K46" i="3"/>
  <c r="I46" i="3"/>
  <c r="G46" i="3"/>
  <c r="BG43" i="3"/>
  <c r="BF43" i="3"/>
  <c r="BE43" i="3"/>
  <c r="BD43" i="3"/>
  <c r="BC43" i="3"/>
  <c r="K43" i="3"/>
  <c r="I43" i="3"/>
  <c r="G43" i="3"/>
  <c r="BG42" i="3"/>
  <c r="BF42" i="3"/>
  <c r="BE42" i="3"/>
  <c r="BD42" i="3"/>
  <c r="BC42" i="3"/>
  <c r="K42" i="3"/>
  <c r="I42" i="3"/>
  <c r="G42" i="3"/>
  <c r="BG37" i="3"/>
  <c r="BG64" i="3" s="1"/>
  <c r="I8" i="2" s="1"/>
  <c r="BF37" i="3"/>
  <c r="BE37" i="3"/>
  <c r="BE64" i="3" s="1"/>
  <c r="G8" i="2" s="1"/>
  <c r="BD37" i="3"/>
  <c r="BC37" i="3"/>
  <c r="BC64" i="3" s="1"/>
  <c r="E8" i="2" s="1"/>
  <c r="K37" i="3"/>
  <c r="I37" i="3"/>
  <c r="I64" i="3" s="1"/>
  <c r="G37" i="3"/>
  <c r="B8" i="2"/>
  <c r="A8" i="2"/>
  <c r="BF64" i="3"/>
  <c r="H8" i="2" s="1"/>
  <c r="BD64" i="3"/>
  <c r="F8" i="2" s="1"/>
  <c r="K64" i="3"/>
  <c r="G64" i="3"/>
  <c r="C64" i="3"/>
  <c r="BG31" i="3"/>
  <c r="BF31" i="3"/>
  <c r="BE31" i="3"/>
  <c r="BD31" i="3"/>
  <c r="BC31" i="3"/>
  <c r="K31" i="3"/>
  <c r="I31" i="3"/>
  <c r="G31" i="3"/>
  <c r="BG22" i="3"/>
  <c r="BF22" i="3"/>
  <c r="BE22" i="3"/>
  <c r="BD22" i="3"/>
  <c r="BC22" i="3"/>
  <c r="K22" i="3"/>
  <c r="I22" i="3"/>
  <c r="G22" i="3"/>
  <c r="BG19" i="3"/>
  <c r="BF19" i="3"/>
  <c r="BE19" i="3"/>
  <c r="BD19" i="3"/>
  <c r="BC19" i="3"/>
  <c r="K19" i="3"/>
  <c r="I19" i="3"/>
  <c r="G19" i="3"/>
  <c r="BG15" i="3"/>
  <c r="BF15" i="3"/>
  <c r="BE15" i="3"/>
  <c r="BD15" i="3"/>
  <c r="BC15" i="3"/>
  <c r="K15" i="3"/>
  <c r="I15" i="3"/>
  <c r="G15" i="3"/>
  <c r="BG8" i="3"/>
  <c r="BG35" i="3" s="1"/>
  <c r="I7" i="2" s="1"/>
  <c r="BF8" i="3"/>
  <c r="BE8" i="3"/>
  <c r="BE35" i="3" s="1"/>
  <c r="G7" i="2" s="1"/>
  <c r="G33" i="2" s="1"/>
  <c r="C18" i="1" s="1"/>
  <c r="BD8" i="3"/>
  <c r="BC8" i="3"/>
  <c r="BC35" i="3" s="1"/>
  <c r="E7" i="2" s="1"/>
  <c r="E33" i="2" s="1"/>
  <c r="K8" i="3"/>
  <c r="I8" i="3"/>
  <c r="I35" i="3" s="1"/>
  <c r="G8" i="3"/>
  <c r="B7" i="2"/>
  <c r="A7" i="2"/>
  <c r="BF35" i="3"/>
  <c r="H7" i="2" s="1"/>
  <c r="H33" i="2" s="1"/>
  <c r="C17" i="1" s="1"/>
  <c r="BD35" i="3"/>
  <c r="F7" i="2" s="1"/>
  <c r="K35" i="3"/>
  <c r="G35" i="3"/>
  <c r="C35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C15" i="1" l="1"/>
  <c r="I33" i="2"/>
  <c r="C21" i="1" s="1"/>
  <c r="BD155" i="3"/>
  <c r="F20" i="2" s="1"/>
  <c r="F33" i="2" s="1"/>
  <c r="BD274" i="3"/>
  <c r="F29" i="2" s="1"/>
  <c r="BD157" i="3"/>
  <c r="BD162" i="3" s="1"/>
  <c r="F21" i="2" s="1"/>
  <c r="BD164" i="3"/>
  <c r="BD167" i="3" s="1"/>
  <c r="F22" i="2" s="1"/>
  <c r="BD169" i="3"/>
  <c r="BD170" i="3" s="1"/>
  <c r="F23" i="2" s="1"/>
  <c r="BD172" i="3"/>
  <c r="BD184" i="3" s="1"/>
  <c r="F24" i="2" s="1"/>
  <c r="BD186" i="3"/>
  <c r="BD193" i="3" s="1"/>
  <c r="F25" i="2" s="1"/>
  <c r="BD195" i="3"/>
  <c r="BD203" i="3" s="1"/>
  <c r="F26" i="2" s="1"/>
  <c r="BD205" i="3"/>
  <c r="BD227" i="3" s="1"/>
  <c r="F27" i="2" s="1"/>
  <c r="BD229" i="3"/>
  <c r="BD241" i="3" s="1"/>
  <c r="F28" i="2" s="1"/>
  <c r="C16" i="1" l="1"/>
  <c r="G45" i="2"/>
  <c r="I45" i="2" s="1"/>
  <c r="G43" i="2"/>
  <c r="I43" i="2" s="1"/>
  <c r="G20" i="1" s="1"/>
  <c r="G41" i="2"/>
  <c r="I41" i="2" s="1"/>
  <c r="G18" i="1" s="1"/>
  <c r="G39" i="2"/>
  <c r="I39" i="2" s="1"/>
  <c r="G16" i="1" s="1"/>
  <c r="G46" i="2"/>
  <c r="I46" i="2" s="1"/>
  <c r="G44" i="2"/>
  <c r="I44" i="2" s="1"/>
  <c r="G21" i="1" s="1"/>
  <c r="G42" i="2"/>
  <c r="I42" i="2" s="1"/>
  <c r="G19" i="1" s="1"/>
  <c r="G40" i="2"/>
  <c r="I40" i="2" s="1"/>
  <c r="G17" i="1" s="1"/>
  <c r="G38" i="2"/>
  <c r="I38" i="2" s="1"/>
  <c r="C19" i="1"/>
  <c r="C22" i="1" s="1"/>
  <c r="H47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<sst xmlns="http://schemas.openxmlformats.org/spreadsheetml/2006/main" count="765" uniqueCount="447">
  <si>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</si>
  <si>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</si>
  <si>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</si>
  <si>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</si>
  <si>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</si>
  <si>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</si>
  <si>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</si>
  <si>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</si>
  <si>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</si>
  <si>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</si>
  <si>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</si>
  <si>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</si>
  <si>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</si>
  <si>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</si>
  <si>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</si>
  <si>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</si>
  <si>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</si>
  <si>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</si>
  <si>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</si>
  <si>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</si>
  <si>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</si>
  <si>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</si>
  <si>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</si>
  <si>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</si>
  <si>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</si>
  <si>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</si>
  <si>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</si>
  <si>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</si>
  <si>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</si>
  <si>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</si>
  <si>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</si>
  <si>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</si>
  <si>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</si>
  <si>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</si>
  <si>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</si>
  <si>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</si>
  <si>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</si>
  <si>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</si>
  <si>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</si>
  <si>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</si>
  <si>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</si>
  <si>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</si>
  <si>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</si>
  <si>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</si>
  <si>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</si>
  <si>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</si>
  <si>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</si>
  <si>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</si>
  <si>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</si>
  <si>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</si>
  <si>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</si>
  <si>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</si>
  <si>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</si>
  <si>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</si>
  <si>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</si>
  <si>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</si>
  <si>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</si>
  <si>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</si>
  <si>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</si>
  <si>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</si>
  <si>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</si>
  <si>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</si>
  <si>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</si>
  <si>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</si>
  <si>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</si>
  <si>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</si>
  <si>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</si>
  <si>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</si>
  <si>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</si>
  <si>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</si>
  <si>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</si>
  <si>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</si>
  <si>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</si>
  <si>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</si>
  <si>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dem.hmot / MJ</t>
  </si>
  <si>
    <t>dem. hmot. celk.(t)</t>
  </si>
  <si>
    <t>Díl:</t>
  </si>
  <si>
    <t>Celkem za</t>
  </si>
  <si>
    <t>SLEPÝ ROZPOČET</t>
  </si>
  <si>
    <t>Slepý rozpočet</t>
  </si>
  <si>
    <t>20200620</t>
  </si>
  <si>
    <t>KINO SVĚT VE ZNOJMĚ</t>
  </si>
  <si>
    <t>0002</t>
  </si>
  <si>
    <t>REKONSTRUKCE TOALET-HSV+PSV</t>
  </si>
  <si>
    <t>REKONSTRUKCE TOALET</t>
  </si>
  <si>
    <t>3</t>
  </si>
  <si>
    <t>Svislé a kompletní konstrukce</t>
  </si>
  <si>
    <t>319201316R00</t>
  </si>
  <si>
    <t>Vyrovnání zdiva pod omítku maltou ze SMS tl. 20 mm</t>
  </si>
  <si>
    <t>m2</t>
  </si>
  <si>
    <t>96,60</t>
  </si>
  <si>
    <t>odpočet nový ytong:-7,899-13,94-1,70*3,40</t>
  </si>
  <si>
    <t>0</t>
  </si>
  <si>
    <t>pozn.:</t>
  </si>
  <si>
    <t>po odsekání keram obkladu:</t>
  </si>
  <si>
    <t>tl. bude upřesněna po bourání:</t>
  </si>
  <si>
    <t>342291111U00</t>
  </si>
  <si>
    <t>Ukotvení příčka tl -10cm PU pěna</t>
  </si>
  <si>
    <t>m</t>
  </si>
  <si>
    <t>3,40</t>
  </si>
  <si>
    <t>pod stropní kcí:</t>
  </si>
  <si>
    <t>342291122U00</t>
  </si>
  <si>
    <t>Ukotvení příčka tl 10cm- zeď kotva</t>
  </si>
  <si>
    <t>pisoár stěna:4,10 *2</t>
  </si>
  <si>
    <t>geberit:1,20*2             *2</t>
  </si>
  <si>
    <t>346275111R00</t>
  </si>
  <si>
    <t>Přizdívky z desek Ytong tl. 50 mm</t>
  </si>
  <si>
    <t>ženy:1,20*2,78   +0,25*2,78</t>
  </si>
  <si>
    <t>muži:1,20*1,84   +0,25*1,84</t>
  </si>
  <si>
    <t>přizdívka geberit:</t>
  </si>
  <si>
    <t>ostění dveř.otvoru po vybourání:0,15*2,00               *2            *2</t>
  </si>
  <si>
    <t>kov zárubní:</t>
  </si>
  <si>
    <t>346275113R00</t>
  </si>
  <si>
    <t>Přizdívky z desek Ytong tl. 100 mm</t>
  </si>
  <si>
    <t>4,10*3,40</t>
  </si>
  <si>
    <t>stěna pisoáry :</t>
  </si>
  <si>
    <t>61</t>
  </si>
  <si>
    <t>Upravy povrchů vnitřní</t>
  </si>
  <si>
    <t>611403399RT2</t>
  </si>
  <si>
    <t>Hrubá výplň rýh maltou ve stropech s použitím suché maltové směsi</t>
  </si>
  <si>
    <t>0,15*2,78</t>
  </si>
  <si>
    <t>0,15*1,84</t>
  </si>
  <si>
    <t>0,15*1,24  *2</t>
  </si>
  <si>
    <t>0,15*1,36  *1</t>
  </si>
  <si>
    <t>611474410R00</t>
  </si>
  <si>
    <t>Omítka stropů vnitřní tenkovrstvá vápenná - štuk</t>
  </si>
  <si>
    <t>612335101U00</t>
  </si>
  <si>
    <t>C hrubá omítka  rýha stěna -150 mm</t>
  </si>
  <si>
    <t>17,00*0,15</t>
  </si>
  <si>
    <t>rozvod top potrubí:</t>
  </si>
  <si>
    <t>612403399RT2</t>
  </si>
  <si>
    <t>Hrubá výplň rýh ve stěnách maltou s použitím suché maltové směsi</t>
  </si>
  <si>
    <t>0,15*4,10*3</t>
  </si>
  <si>
    <t>0,15*4,10*4</t>
  </si>
  <si>
    <t>612409991RT2</t>
  </si>
  <si>
    <t>Začištění omítek kolem oken,dveří apod. s použitím suché maltové směsi</t>
  </si>
  <si>
    <t>nad obklady:94,08</t>
  </si>
  <si>
    <t>-48</t>
  </si>
  <si>
    <t>612421626R00</t>
  </si>
  <si>
    <t>Omítka vnitřní zdiva, MVC, hladká</t>
  </si>
  <si>
    <t>80,50</t>
  </si>
  <si>
    <t>geberity:-7,899</t>
  </si>
  <si>
    <t>pisoár stěna:-2,00*3,40</t>
  </si>
  <si>
    <t>612425931RT2</t>
  </si>
  <si>
    <t>Omítka vápenná vnitřního ostění - štuková s použitím suché maltové směsi</t>
  </si>
  <si>
    <t>2,997</t>
  </si>
  <si>
    <t>612471411RT2</t>
  </si>
  <si>
    <t>Úprava vnitřních stěn aktivovaným štukem s použitím suché maltové směsi</t>
  </si>
  <si>
    <t>76,607</t>
  </si>
  <si>
    <t>-0,738-0,582-0,582-0,585-0,510</t>
  </si>
  <si>
    <t>612481211RT2</t>
  </si>
  <si>
    <t>Montáž výztužné sítě(perlinky)do stěrky-vnit.stěny včetně výztužné sítě a stěrkového tmelu Baumit</t>
  </si>
  <si>
    <t>7,899</t>
  </si>
  <si>
    <t>13,94</t>
  </si>
  <si>
    <t>62</t>
  </si>
  <si>
    <t>Úpravy povrchů vnější</t>
  </si>
  <si>
    <t>62-01</t>
  </si>
  <si>
    <t>Oprava, doplnění omítky, vč.povrch.úpravy a pomocného lešení - ostění okna</t>
  </si>
  <si>
    <t>kus</t>
  </si>
  <si>
    <t>63</t>
  </si>
  <si>
    <t>Podlahy a podlahové konstrukce</t>
  </si>
  <si>
    <t>631311131R00</t>
  </si>
  <si>
    <t>Doplnění mazanin betonem do 1 m2, nad tl. 8 cm</t>
  </si>
  <si>
    <t>m3</t>
  </si>
  <si>
    <t>631351101R00</t>
  </si>
  <si>
    <t>Bednění stěn, rýh a otvorů v podlahách - zřízení</t>
  </si>
  <si>
    <t>0,10*(0,84+0,44*2+0,45+0,58)                 *2</t>
  </si>
  <si>
    <t>parapet:</t>
  </si>
  <si>
    <t>631351102R00</t>
  </si>
  <si>
    <t>Bednění stěn, rýh a otvorů v podlahách -odstranění</t>
  </si>
  <si>
    <t>632411150RT1</t>
  </si>
  <si>
    <t>Potěr ze SMS Cemix, ruční zpracování, tl. 50 mm cementový potěr 25 Cemix 020, 25 MPa</t>
  </si>
  <si>
    <t>25,3488</t>
  </si>
  <si>
    <t>množství ( tl.) bude upřesněna:</t>
  </si>
  <si>
    <t>po vybourání dlažby:</t>
  </si>
  <si>
    <t>632451024R00</t>
  </si>
  <si>
    <t>Vyrovnávací potěr MC 15, v pásu, tl. 50 mm</t>
  </si>
  <si>
    <t>1,425</t>
  </si>
  <si>
    <t>94</t>
  </si>
  <si>
    <t>Lešení a stavební výtahy</t>
  </si>
  <si>
    <t>941955002R00</t>
  </si>
  <si>
    <t>Lešení lehké pomocné, výška podlahy do 1,9 m</t>
  </si>
  <si>
    <t>95</t>
  </si>
  <si>
    <t>Dokončovací konstrukce na pozemních stavbách</t>
  </si>
  <si>
    <t>952901114R00</t>
  </si>
  <si>
    <t>Vyčištění budov o výšce podlaží nad 4 m</t>
  </si>
  <si>
    <t>96</t>
  </si>
  <si>
    <t>Bourání konstrukcí</t>
  </si>
  <si>
    <t>965042121RT2</t>
  </si>
  <si>
    <t>Bourání mazanin betonových tl. 10 cm, pl. 1 m2 ručně tl. mazaniny 8 - 10 cm</t>
  </si>
  <si>
    <t>0,10*1,00                   *3</t>
  </si>
  <si>
    <t>odhad:</t>
  </si>
  <si>
    <t>bude upřesněno při napojení,:</t>
  </si>
  <si>
    <t>event.úprav ležaté kanalizace:</t>
  </si>
  <si>
    <t>967043111R00</t>
  </si>
  <si>
    <t>Odsekání vrstvy betonu na konstrukci tl. do 15 cm</t>
  </si>
  <si>
    <t>0,50*(0,94+0,44*2+0,45+0,58)</t>
  </si>
  <si>
    <t>97</t>
  </si>
  <si>
    <t>Prorážení otvorů</t>
  </si>
  <si>
    <t>974031144R00</t>
  </si>
  <si>
    <t>Vysekání rýh ve zdi cihelné 7 x 15 cm</t>
  </si>
  <si>
    <t>99</t>
  </si>
  <si>
    <t>Staveništní přesun hmot</t>
  </si>
  <si>
    <t>999281105R00</t>
  </si>
  <si>
    <t xml:space="preserve">Přesun hmot pro opravy a údržbu do výšky 6 m </t>
  </si>
  <si>
    <t>t</t>
  </si>
  <si>
    <t>991</t>
  </si>
  <si>
    <t>Hodinové zúčtovací sazby</t>
  </si>
  <si>
    <t>991-01</t>
  </si>
  <si>
    <t>Zprovoznění a zkoušky el., 721,722,725,735</t>
  </si>
  <si>
    <t>soubor</t>
  </si>
  <si>
    <t>900      RT3</t>
  </si>
  <si>
    <t>HZS-zednická výpomoc pro 721,722,725,m21 Práce v tarifní třídě 6</t>
  </si>
  <si>
    <t>h</t>
  </si>
  <si>
    <t>711</t>
  </si>
  <si>
    <t>Izolace proti vodě</t>
  </si>
  <si>
    <t>711212002RT1</t>
  </si>
  <si>
    <t>Hydroizolační povlak - nátěr nebo stěrka Aquafin 2K (fa Schömburg),proti vlhkosti, tl. 2mm</t>
  </si>
  <si>
    <t>pod dlažbu:25,3488</t>
  </si>
  <si>
    <t>pod obklady:96,60</t>
  </si>
  <si>
    <t>bude upřesněn matreriál :</t>
  </si>
  <si>
    <t>v prováděcí dokumentaci:</t>
  </si>
  <si>
    <t>( event. v nabídce zhotovitele:</t>
  </si>
  <si>
    <t>díla) :</t>
  </si>
  <si>
    <t>998711101R00</t>
  </si>
  <si>
    <t xml:space="preserve">Přesun hmot pro izolace proti vodě, výšky do 6 m </t>
  </si>
  <si>
    <t>721</t>
  </si>
  <si>
    <t>Vnitřní kanalizace</t>
  </si>
  <si>
    <t>721200001RA0</t>
  </si>
  <si>
    <t>Kanalizace vnitřní připojovací, PP, D 50x1,8 mm</t>
  </si>
  <si>
    <t>721200002RA0</t>
  </si>
  <si>
    <t>Kanalizace vnitřní odpadní PP, D 110 x 2,7 mm</t>
  </si>
  <si>
    <t>5*1,0</t>
  </si>
  <si>
    <t>Kanalizace vnitřní připojovací, PP, D 70x1,8 mm</t>
  </si>
  <si>
    <t>0,75*4</t>
  </si>
  <si>
    <t>1,00*4</t>
  </si>
  <si>
    <t>722</t>
  </si>
  <si>
    <t>Vnitřní vodovod</t>
  </si>
  <si>
    <t>722200003RAB</t>
  </si>
  <si>
    <t>Vodovod, potrubí polyetylenové D 20 x 2mm, ochrana ochrana potrubí skruží Mirelon</t>
  </si>
  <si>
    <t>(5+2+4)            *2,5</t>
  </si>
  <si>
    <t>viz pd:</t>
  </si>
  <si>
    <t>725</t>
  </si>
  <si>
    <t>Zařizovací předměty</t>
  </si>
  <si>
    <t>725-01</t>
  </si>
  <si>
    <t>Dod+mtz sada sanela nerez mat</t>
  </si>
  <si>
    <t>725-02</t>
  </si>
  <si>
    <t>Dod+mtz předstěnový systém modul pro pisoár geberit kombifix pro pisoár</t>
  </si>
  <si>
    <t>725-03</t>
  </si>
  <si>
    <t>Dod+mtz pisoár concept 100 arkitekt s rad splachov ačem slp 67 rs bílá</t>
  </si>
  <si>
    <t>725-04</t>
  </si>
  <si>
    <t>Dod+mtz baterie příslušenství sanela-napájecí zdro 5 zař.</t>
  </si>
  <si>
    <t>725-05</t>
  </si>
  <si>
    <t>Dod+mtz příslušenství k pisoárům vitra arkitekt dělící stěna bílá</t>
  </si>
  <si>
    <t>725-06</t>
  </si>
  <si>
    <t>Dod+mtz předstěnový modul pro wc concept kombifix up320 s výplní a tlim vložkou bez tlačítk</t>
  </si>
  <si>
    <t>5</t>
  </si>
  <si>
    <t>hloubka 12 cm:</t>
  </si>
  <si>
    <t>725-07</t>
  </si>
  <si>
    <t>Dod+mtz předstěnový systém ovládací desky-concept sigma 01 bílá</t>
  </si>
  <si>
    <t>725-08</t>
  </si>
  <si>
    <t>Dod+mtz wc závěsné-odpad vod concept 100 nero rimless hybrid 360x545 mm bílá alpin</t>
  </si>
  <si>
    <t>725-09</t>
  </si>
  <si>
    <t>Dod+mtz sedátko wc duralplast concept 300 slow close pro keram concept 100 bílá</t>
  </si>
  <si>
    <t>725-10</t>
  </si>
  <si>
    <t>Dod+mtz souprava na upevnění umývadel M10x120 mm n</t>
  </si>
  <si>
    <t>725-11</t>
  </si>
  <si>
    <t>Dod+mtz ventil uzavírací rohový schell závit compo rt s filtrem 1/2"x3/8"</t>
  </si>
  <si>
    <t>725-12</t>
  </si>
  <si>
    <t>Dod+mtz umývadlo klasické s otvorem concept 300 80x48 cm, bílá+cataglaz</t>
  </si>
  <si>
    <t>725-13</t>
  </si>
  <si>
    <t>Dod+mtz baterie senzor concept 100 new stojánková pro zdroj 24v výtok 100 mm chrom</t>
  </si>
  <si>
    <t>725-14</t>
  </si>
  <si>
    <t>Dod+mtz sifin umývadlový, mosaz easy design 5/4",</t>
  </si>
  <si>
    <t>733</t>
  </si>
  <si>
    <t>Rozvod potrubí</t>
  </si>
  <si>
    <t>733-01</t>
  </si>
  <si>
    <t>Dod+mtz potrubí - ( fv-plast ppr trubka faser 20/3 +ekoflex)</t>
  </si>
  <si>
    <t>otopná:0,90+4,50+7,50</t>
  </si>
  <si>
    <t>4,10</t>
  </si>
  <si>
    <t>Mezisoučet</t>
  </si>
  <si>
    <t>cirkulace:+17,00</t>
  </si>
  <si>
    <t>735</t>
  </si>
  <si>
    <t>Otopná tělesa</t>
  </si>
  <si>
    <t>735-01</t>
  </si>
  <si>
    <t>Montáž panel otopných těles viz.specifikaci</t>
  </si>
  <si>
    <t>735-02</t>
  </si>
  <si>
    <t>Dod otopné těleso phm pegasus 608/1220 682 w , bílá ral 9003</t>
  </si>
  <si>
    <t>735-03</t>
  </si>
  <si>
    <t>Dod+mtz kotvící prvky</t>
  </si>
  <si>
    <t>764</t>
  </si>
  <si>
    <t>Konstrukce klempířské</t>
  </si>
  <si>
    <t>764410250R00</t>
  </si>
  <si>
    <t>Oplechování parapetů včetně rohů Pz, rš 330 mm</t>
  </si>
  <si>
    <t>766</t>
  </si>
  <si>
    <t>Konstrukce truhlářské</t>
  </si>
  <si>
    <t>766711001R00</t>
  </si>
  <si>
    <t>Montáž oken a balkonových dveří s vypěněním plastových</t>
  </si>
  <si>
    <t>(0,84+0,81)*2</t>
  </si>
  <si>
    <t>(0,44+0,75)*2                   *2</t>
  </si>
  <si>
    <t>(0,45+0,75)*2</t>
  </si>
  <si>
    <t>(0,58+0,56)*2</t>
  </si>
  <si>
    <t>611-01</t>
  </si>
  <si>
    <t>Okno plastové 1křídlové profil Rehau 90x120 cm OS</t>
  </si>
  <si>
    <t>0,84*0,81</t>
  </si>
  <si>
    <t>0,44*0,75   *2</t>
  </si>
  <si>
    <t>0,45*0,75</t>
  </si>
  <si>
    <t>0,58*0,56</t>
  </si>
  <si>
    <t>766-02</t>
  </si>
  <si>
    <t>Oprava vstup dveř.křídla, vč.oprava-výměna kování, povrch.úpravy-odhad</t>
  </si>
  <si>
    <t>998766101R00</t>
  </si>
  <si>
    <t xml:space="preserve">Přesun hmot pro truhlářské konstr., výšky do 6 m </t>
  </si>
  <si>
    <t>767</t>
  </si>
  <si>
    <t>Konstrukce zámečnické</t>
  </si>
  <si>
    <t>767-01</t>
  </si>
  <si>
    <t>Dod+mtz sanitár příček, vč.dveř.kř.70/197 cm</t>
  </si>
  <si>
    <t>2,40*(2,78+1,10*2)</t>
  </si>
  <si>
    <t>2,40*(1,84+1,10*1)</t>
  </si>
  <si>
    <t>cena bude upřesněna dle :</t>
  </si>
  <si>
    <t>nabídky zhotovitele díla, např.:</t>
  </si>
  <si>
    <t>998767201R00</t>
  </si>
  <si>
    <t xml:space="preserve">Přesun hmot pro zámečnické konstr., výšky do 6 m </t>
  </si>
  <si>
    <t>771</t>
  </si>
  <si>
    <t>Podlahy z dlaždic a obklady</t>
  </si>
  <si>
    <t>771101210RT1</t>
  </si>
  <si>
    <t>Penetrace podkladu pod dlažby penetrační nátěr Primer G</t>
  </si>
  <si>
    <t>771575118RT6</t>
  </si>
  <si>
    <t>Montáž podlah keram.,hladké, tmel, 60x60 cm Keraflex (lepidlo), Ultracolor plus (spár.hmota)</t>
  </si>
  <si>
    <t>771579791R00</t>
  </si>
  <si>
    <t>Příplatek za plochu podlah keram. do 5 m2 jednotl.</t>
  </si>
  <si>
    <t>1,23*2,72</t>
  </si>
  <si>
    <t>2,36*1,52+0,90*0,80</t>
  </si>
  <si>
    <t>597-03</t>
  </si>
  <si>
    <t>Dlažba  600/600 mm , la ceramica geotech grigio ret</t>
  </si>
  <si>
    <t>25,3488*1,05</t>
  </si>
  <si>
    <t>998771101R00</t>
  </si>
  <si>
    <t xml:space="preserve">Přesun hmot pro podlahy z dlaždic, výšky do 6 m </t>
  </si>
  <si>
    <t>781</t>
  </si>
  <si>
    <t>Obklady keramické</t>
  </si>
  <si>
    <t>781101210RT1</t>
  </si>
  <si>
    <t>Penetrace podkladu pod obklady penetrační nátěr Primer G</t>
  </si>
  <si>
    <t>96,60/2,40 *2,00</t>
  </si>
  <si>
    <t>781475120RT1</t>
  </si>
  <si>
    <t>Obklad vnitřní stěn keramický, do tmele, 30x60 cm weberfor profiflex (lep),webercolor perfect (sp)</t>
  </si>
  <si>
    <t>781491001RT1</t>
  </si>
  <si>
    <t>Montáž lišt k obkladům rohových, koutových i dilatačních</t>
  </si>
  <si>
    <t>2,40*4       *5</t>
  </si>
  <si>
    <t>(1,23+2,72)*2</t>
  </si>
  <si>
    <t>(2,78+2,72)*2</t>
  </si>
  <si>
    <t>(1,52+0,80+2,36)*2</t>
  </si>
  <si>
    <t>(1,84+2,36)*2</t>
  </si>
  <si>
    <t>(1,31+3,40)*2</t>
  </si>
  <si>
    <t>781675116RT1</t>
  </si>
  <si>
    <t>Montáž obkladů parapetů keramic. na tmel, 30x30 cm weberfor profiflex (lep.), webercolor 13 (spára)</t>
  </si>
  <si>
    <t>0,64+0,44+0,44+0,45+0,58</t>
  </si>
  <si>
    <t>597-01</t>
  </si>
  <si>
    <t>Lišta rohová plastová na obklad ukončovací 10 mm koutová......odhad</t>
  </si>
  <si>
    <t>94,08*1,0</t>
  </si>
  <si>
    <t>bude upřesněno v dalším:</t>
  </si>
  <si>
    <t>stupni pd:</t>
  </si>
  <si>
    <t>597-02</t>
  </si>
  <si>
    <t>Dlažba 300x600 mm la ceramika grigio ret a nero rett</t>
  </si>
  <si>
    <t>80,50*1,05</t>
  </si>
  <si>
    <t>0,30*2,55*1,05</t>
  </si>
  <si>
    <t>998781101R00</t>
  </si>
  <si>
    <t xml:space="preserve">Přesun hmot pro obklady keramické, výšky do 6 m </t>
  </si>
  <si>
    <t>783</t>
  </si>
  <si>
    <t>Nátěry</t>
  </si>
  <si>
    <t>783201831RT1</t>
  </si>
  <si>
    <t>Odstr. nátěrů z kovových konstr. chem.odstraňovači odstraňovač disperzních nátěrů Teluria V 1409</t>
  </si>
  <si>
    <t>0,35*4*(1,625+1,385+2,310+2,320+3,17+0,845)</t>
  </si>
  <si>
    <t>783222120R00</t>
  </si>
  <si>
    <t>Nátěr syntetický kov.konstrukcí Hammerite 2x například</t>
  </si>
  <si>
    <t>vzt:16,3170</t>
  </si>
  <si>
    <t>783225900R00</t>
  </si>
  <si>
    <t>Údržba, nátěr syntetický kovových konstr. 1x email</t>
  </si>
  <si>
    <t>mříže:(0,84+0,15*2)*(0,81+0,15*2)</t>
  </si>
  <si>
    <t>(0,44+0,15*2)*(0,75+0,15*2)   *2</t>
  </si>
  <si>
    <t>(0,45+0,15*2)*(0,75+0,15*2)</t>
  </si>
  <si>
    <t>(0,58+0,15*2)*(0,56+0,15*2)</t>
  </si>
  <si>
    <t>+4,3637</t>
  </si>
  <si>
    <t>783228990R00</t>
  </si>
  <si>
    <t>Údržba, příplatek za syntetický nátěr, pevné mříže</t>
  </si>
  <si>
    <t>784</t>
  </si>
  <si>
    <t>Malby</t>
  </si>
  <si>
    <t>784191101R00</t>
  </si>
  <si>
    <t>Penetrace podkladu univerzální Primalex 1x</t>
  </si>
  <si>
    <t>(4,10-2,00)*(1,23+2,72)*2</t>
  </si>
  <si>
    <t>(4,10-2,00)*(2,78+2,72)*2</t>
  </si>
  <si>
    <t>(4,10-2,00)*(1,52+0,80+2,36)*2</t>
  </si>
  <si>
    <t>(4,10-2,00)*(2,36+1,84)*2</t>
  </si>
  <si>
    <t>(4,10-2,00)*(1,31+3,40)*2</t>
  </si>
  <si>
    <t>0,30*(0,84+0,81*2)</t>
  </si>
  <si>
    <t>0,30*(0,44+0,75*2)</t>
  </si>
  <si>
    <t>0,30*(0,45+0,75*2)</t>
  </si>
  <si>
    <t>0,30*(0,58+0,56*2)</t>
  </si>
  <si>
    <t>784195412R00</t>
  </si>
  <si>
    <t>Malba Primalex Polar, bílá, bez penetrace, 2 x</t>
  </si>
  <si>
    <t>784402802R00</t>
  </si>
  <si>
    <t>Odstranění malby oškrábáním v místnosti H do 5 m</t>
  </si>
  <si>
    <t>stropy:25,3488</t>
  </si>
  <si>
    <t>ženy:(4,10-2,40)*(1,23+2,72)*2</t>
  </si>
  <si>
    <t>(4,10-2,40)*(2,78+2,72)*2</t>
  </si>
  <si>
    <t>muži:(4,10-2,40)*(1,52+0,80+2,36)*2</t>
  </si>
  <si>
    <t>(4,10-2,40)*(4,12+3,40)*2</t>
  </si>
  <si>
    <t>790</t>
  </si>
  <si>
    <t>Vnitřní vybavení</t>
  </si>
  <si>
    <t>790-01</t>
  </si>
  <si>
    <t>Dod+mtz isiušeč rukou sanela bezdotyk el.nerez</t>
  </si>
  <si>
    <t>790-02</t>
  </si>
  <si>
    <t>Did+mtz dávkovač mýdla sanela a desinfekce nástěnný autimat 0,85 l, nerez mat</t>
  </si>
  <si>
    <t>790-03</t>
  </si>
  <si>
    <t>Dod+mtz zásobník na wc papír sanela velkých rolí 290x100 mat nerez</t>
  </si>
  <si>
    <t>790-04</t>
  </si>
  <si>
    <t>Dod koš sanela 4,5 l nerez</t>
  </si>
  <si>
    <t>790-05</t>
  </si>
  <si>
    <t>Dod+mtz zrcadlo 1,0 x 1,0 m</t>
  </si>
  <si>
    <t>M21</t>
  </si>
  <si>
    <t>Elektromontáže</t>
  </si>
  <si>
    <t>8,5*2          *5</t>
  </si>
  <si>
    <t>M21-02</t>
  </si>
  <si>
    <t>Dod el.materiál, vč.osvětl.těles viz pd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</si>
  <si>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</si>
  <si>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</si>
  <si>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</si>
  <si>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</si>
  <si>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</si>
  <si>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</si>
  <si>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</si>
  <si>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</si>
  <si>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</si>
  <si>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</si>
  <si>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979093111R00</t>
  </si>
  <si>
    <t xml:space="preserve">Uložení suti na skládku bez zhutnění </t>
  </si>
  <si>
    <t>979999999R00</t>
  </si>
  <si>
    <t xml:space="preserve">Poplatek za skládku 10 % příměsí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</si>
  <si>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</si>
  <si>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</si>
  <si>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</si>
  <si>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</si>
  <si>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</si>
  <si>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</si>
  <si>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</si>
  <si>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</si>
  <si>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Revizní zprávy el, kanal,voda,topení</t>
  </si>
  <si>
    <t>Ing.arch.Michal Štancl</t>
  </si>
  <si>
    <t>Městi Znojmo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</si>
</sst>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"/>
    <numFmt numFmtId="165" formatCode="0.0"/>
    <numFmt numFmtId="166" formatCode="#,##0\ &quot;Kč&quot;"/>
    <numFmt numFmtId="167" formatCode="#,##0.00000"/>
  </numFmts>
  <fonts count="21" x14ac:knownFonts="1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8"/>
      <color indexed="5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14">
    <xf numFmtId="0" fontId="0" fillId="0" borderId="0" xfId="0"/>
    <xf numFmtId="0" fontId="1" fillId="0" borderId="1" xfId="0" applyFont="1" applyBorder="1" applyAlignment="1">
      <alignment horizontal="centerContinuous" vertical="top"/>
    </xf>
    <xf numFmtId="0" fontId="2" fillId="0" borderId="1" xfId="0" applyFont="1" applyBorder="1" applyAlignment="1">
      <alignment horizontal="centerContinuous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2" fillId="2" borderId="8" xfId="0" applyNumberFormat="1" applyFont="1" applyFill="1" applyBorder="1"/>
    <xf numFmtId="0" fontId="3" fillId="2" borderId="9" xfId="0" applyFont="1" applyFill="1" applyBorder="1"/>
    <xf numFmtId="0" fontId="2" fillId="2" borderId="9" xfId="0" applyFont="1" applyFill="1" applyBorder="1"/>
    <xf numFmtId="0" fontId="2" fillId="2" borderId="8" xfId="0" applyFont="1" applyFill="1" applyBorder="1"/>
    <xf numFmtId="3" fontId="4" fillId="0" borderId="11" xfId="0" applyNumberFormat="1" applyFont="1" applyBorder="1" applyAlignment="1">
      <alignment horizontal="left"/>
    </xf>
    <xf numFmtId="49" fontId="3" fillId="2" borderId="12" xfId="0" applyNumberFormat="1" applyFont="1" applyFill="1" applyBorder="1"/>
    <xf numFmtId="49" fontId="2" fillId="2" borderId="13" xfId="0" applyNumberFormat="1" applyFont="1" applyFill="1" applyBorder="1"/>
    <xf numFmtId="0" fontId="3" fillId="2" borderId="0" xfId="0" applyFont="1" applyFill="1"/>
    <xf numFmtId="0" fontId="2" fillId="2" borderId="0" xfId="0" applyFont="1" applyFill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16" xfId="0" applyFont="1" applyBorder="1"/>
    <xf numFmtId="3" fontId="2" fillId="0" borderId="0" xfId="0" applyNumberFormat="1" applyFont="1"/>
    <xf numFmtId="0" fontId="4" fillId="0" borderId="7" xfId="0" applyFont="1" applyBorder="1"/>
    <xf numFmtId="0" fontId="4" fillId="0" borderId="10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2" fillId="0" borderId="20" xfId="0" applyFont="1" applyBorder="1" applyAlignment="1">
      <alignment horizontal="centerContinuous" vertical="center"/>
    </xf>
    <xf numFmtId="0" fontId="3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2" fillId="2" borderId="22" xfId="0" applyFont="1" applyFill="1" applyBorder="1" applyAlignment="1">
      <alignment horizontal="centerContinuous"/>
    </xf>
    <xf numFmtId="0" fontId="2" fillId="0" borderId="24" xfId="0" applyFont="1" applyBorder="1"/>
    <xf numFmtId="0" fontId="2" fillId="0" borderId="25" xfId="0" applyFont="1" applyBorder="1"/>
    <xf numFmtId="3" fontId="2" fillId="0" borderId="6" xfId="0" applyNumberFormat="1" applyFont="1" applyBorder="1"/>
    <xf numFmtId="0" fontId="2" fillId="0" borderId="2" xfId="0" applyFont="1" applyBorder="1"/>
    <xf numFmtId="3" fontId="2" fillId="0" borderId="4" xfId="0" applyNumberFormat="1" applyFont="1" applyBorder="1"/>
    <xf numFmtId="0" fontId="2" fillId="0" borderId="3" xfId="0" applyFont="1" applyBorder="1"/>
    <xf numFmtId="3" fontId="2" fillId="0" borderId="9" xfId="0" applyNumberFormat="1" applyFont="1" applyBorder="1"/>
    <xf numFmtId="0" fontId="2" fillId="0" borderId="8" xfId="0" applyFont="1" applyBorder="1"/>
    <xf numFmtId="0" fontId="2" fillId="0" borderId="26" xfId="0" applyFont="1" applyBorder="1"/>
    <xf numFmtId="0" fontId="2" fillId="0" borderId="25" xfId="0" applyFont="1" applyBorder="1" applyAlignment="1">
      <alignment shrinkToFit="1"/>
    </xf>
    <xf numFmtId="0" fontId="2" fillId="0" borderId="27" xfId="0" applyFont="1" applyBorder="1"/>
    <xf numFmtId="0" fontId="2" fillId="0" borderId="12" xfId="0" applyFont="1" applyBorder="1"/>
    <xf numFmtId="0" fontId="2" fillId="0" borderId="28" xfId="0" applyFont="1" applyBorder="1" applyAlignment="1">
      <alignment horizontal="center" shrinkToFit="1"/>
    </xf>
    <xf numFmtId="0" fontId="2" fillId="0" borderId="29" xfId="0" applyFont="1" applyBorder="1" applyAlignment="1">
      <alignment horizontal="center" shrinkToFit="1"/>
    </xf>
    <xf numFmtId="3" fontId="2" fillId="0" borderId="30" xfId="0" applyNumberFormat="1" applyFont="1" applyBorder="1"/>
    <xf numFmtId="0" fontId="2" fillId="0" borderId="28" xfId="0" applyFont="1" applyBorder="1"/>
    <xf numFmtId="3" fontId="2" fillId="0" borderId="31" xfId="0" applyNumberFormat="1" applyFont="1" applyBorder="1"/>
    <xf numFmtId="0" fontId="2" fillId="0" borderId="29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2" fillId="0" borderId="1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0" xfId="0" applyFont="1" applyAlignment="1">
      <alignment horizontal="right"/>
    </xf>
    <xf numFmtId="164" fontId="2" fillId="0" borderId="0" xfId="0" applyNumberFormat="1" applyFont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165" fontId="2" fillId="0" borderId="40" xfId="0" applyNumberFormat="1" applyFont="1" applyBorder="1" applyAlignment="1">
      <alignment horizontal="right"/>
    </xf>
    <xf numFmtId="0" fontId="2" fillId="0" borderId="40" xfId="0" applyFont="1" applyBorder="1"/>
    <xf numFmtId="166" fontId="2" fillId="0" borderId="15" xfId="0" applyNumberFormat="1" applyFont="1" applyBorder="1" applyAlignment="1">
      <alignment horizontal="right" indent="2"/>
    </xf>
    <xf numFmtId="166" fontId="2" fillId="0" borderId="16" xfId="0" applyNumberFormat="1" applyFont="1" applyBorder="1" applyAlignment="1">
      <alignment horizontal="right" indent="2"/>
    </xf>
    <xf numFmtId="0" fontId="2" fillId="0" borderId="9" xfId="0" applyFont="1" applyBorder="1"/>
    <xf numFmtId="165" fontId="2" fillId="0" borderId="8" xfId="0" applyNumberFormat="1" applyFon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6" fillId="0" borderId="0" xfId="0" applyFont="1"/>
    <xf numFmtId="0" fontId="7" fillId="0" borderId="0" xfId="0" applyFont="1" applyAlignment="1">
      <alignment horizontal="left" vertical="top" wrapText="1"/>
    </xf>
    <xf numFmtId="0" fontId="2" fillId="0" borderId="0" xfId="0" applyFont="1" applyAlignment="1">
      <alignment vertical="justify"/>
    </xf>
    <xf numFmtId="0" fontId="2" fillId="0" borderId="0" xfId="0" applyFont="1" applyAlignment="1">
      <alignment horizontal="left" wrapText="1"/>
    </xf>
    <xf numFmtId="0" fontId="2" fillId="0" borderId="43" xfId="1" applyFont="1" applyBorder="1" applyAlignment="1">
      <alignment horizontal="center"/>
    </xf>
    <xf numFmtId="0" fontId="2" fillId="0" borderId="44" xfId="1" applyFont="1" applyBorder="1" applyAlignment="1">
      <alignment horizontal="center"/>
    </xf>
    <xf numFmtId="0" fontId="3" fillId="0" borderId="45" xfId="1" applyFont="1" applyBorder="1"/>
    <xf numFmtId="0" fontId="2" fillId="0" borderId="45" xfId="1" applyFont="1" applyBorder="1"/>
    <xf numFmtId="0" fontId="2" fillId="0" borderId="45" xfId="1" applyFont="1" applyBorder="1" applyAlignment="1">
      <alignment horizontal="right"/>
    </xf>
    <xf numFmtId="0" fontId="2" fillId="0" borderId="46" xfId="1" applyFont="1" applyBorder="1"/>
    <xf numFmtId="0" fontId="2" fillId="0" borderId="45" xfId="0" applyFont="1" applyBorder="1" applyAlignment="1">
      <alignment horizontal="left"/>
    </xf>
    <xf numFmtId="0" fontId="2" fillId="0" borderId="47" xfId="0" applyFont="1" applyBorder="1"/>
    <xf numFmtId="0" fontId="2" fillId="0" borderId="48" xfId="1" applyFont="1" applyBorder="1" applyAlignment="1">
      <alignment horizontal="center"/>
    </xf>
    <xf numFmtId="0" fontId="2" fillId="0" borderId="49" xfId="1" applyFont="1" applyBorder="1" applyAlignment="1">
      <alignment horizontal="center"/>
    </xf>
    <xf numFmtId="0" fontId="3" fillId="0" borderId="50" xfId="1" applyFont="1" applyBorder="1"/>
    <xf numFmtId="0" fontId="2" fillId="0" borderId="50" xfId="1" applyFont="1" applyBorder="1"/>
    <xf numFmtId="0" fontId="2" fillId="0" borderId="50" xfId="1" applyFont="1" applyBorder="1" applyAlignment="1">
      <alignment horizontal="right"/>
    </xf>
    <xf numFmtId="0" fontId="2" fillId="0" borderId="51" xfId="1" applyFont="1" applyBorder="1" applyAlignment="1">
      <alignment horizontal="left"/>
    </xf>
    <xf numFmtId="0" fontId="2" fillId="0" borderId="50" xfId="1" applyFont="1" applyBorder="1" applyAlignment="1">
      <alignment horizontal="left"/>
    </xf>
    <xf numFmtId="0" fontId="2" fillId="0" borderId="52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49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4" fillId="0" borderId="0" xfId="0" applyFont="1"/>
    <xf numFmtId="3" fontId="2" fillId="0" borderId="35" xfId="0" applyNumberFormat="1" applyFont="1" applyBorder="1"/>
    <xf numFmtId="0" fontId="3" fillId="2" borderId="21" xfId="0" applyFont="1" applyFill="1" applyBorder="1"/>
    <xf numFmtId="0" fontId="3" fillId="2" borderId="22" xfId="0" applyFont="1" applyFill="1" applyBorder="1"/>
    <xf numFmtId="3" fontId="3" fillId="2" borderId="23" xfId="0" applyNumberFormat="1" applyFont="1" applyFill="1" applyBorder="1"/>
    <xf numFmtId="3" fontId="3" fillId="2" borderId="5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0" fontId="3" fillId="0" borderId="0" xfId="0" applyFont="1"/>
    <xf numFmtId="3" fontId="1" fillId="0" borderId="0" xfId="0" applyNumberFormat="1" applyFont="1" applyAlignment="1">
      <alignment horizontal="centerContinuous"/>
    </xf>
    <xf numFmtId="0" fontId="2" fillId="2" borderId="33" xfId="0" applyFont="1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2" fillId="0" borderId="17" xfId="0" applyFont="1" applyBorder="1"/>
    <xf numFmtId="3" fontId="2" fillId="0" borderId="26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3" fontId="2" fillId="0" borderId="36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0" fontId="2" fillId="2" borderId="28" xfId="0" applyFont="1" applyFill="1" applyBorder="1"/>
    <xf numFmtId="0" fontId="3" fillId="2" borderId="31" xfId="0" applyFont="1" applyFill="1" applyBorder="1"/>
    <xf numFmtId="0" fontId="2" fillId="2" borderId="31" xfId="0" applyFont="1" applyFill="1" applyBorder="1"/>
    <xf numFmtId="4" fontId="2" fillId="2" borderId="42" xfId="0" applyNumberFormat="1" applyFont="1" applyFill="1" applyBorder="1"/>
    <xf numFmtId="4" fontId="2" fillId="2" borderId="28" xfId="0" applyNumberFormat="1" applyFont="1" applyFill="1" applyBorder="1"/>
    <xf numFmtId="4" fontId="2" fillId="2" borderId="31" xfId="0" applyNumberFormat="1" applyFont="1" applyFill="1" applyBorder="1"/>
    <xf numFmtId="3" fontId="3" fillId="2" borderId="31" xfId="0" applyNumberFormat="1" applyFont="1" applyFill="1" applyBorder="1" applyAlignment="1">
      <alignment horizontal="right"/>
    </xf>
    <xf numFmtId="3" fontId="3" fillId="2" borderId="42" xfId="0" applyNumberFormat="1" applyFont="1" applyFill="1" applyBorder="1" applyAlignment="1">
      <alignment horizontal="right"/>
    </xf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0" fontId="9" fillId="0" borderId="0" xfId="1" applyFont="1" applyAlignment="1">
      <alignment horizontal="center"/>
    </xf>
    <xf numFmtId="0" fontId="2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4" fillId="0" borderId="46" xfId="1" applyFont="1" applyBorder="1" applyAlignment="1">
      <alignment horizontal="right"/>
    </xf>
    <xf numFmtId="0" fontId="2" fillId="0" borderId="45" xfId="1" applyFont="1" applyBorder="1" applyAlignment="1">
      <alignment horizontal="left"/>
    </xf>
    <xf numFmtId="0" fontId="2" fillId="0" borderId="47" xfId="1" applyFont="1" applyBorder="1"/>
    <xf numFmtId="49" fontId="2" fillId="0" borderId="48" xfId="1" applyNumberFormat="1" applyFont="1" applyBorder="1" applyAlignment="1">
      <alignment horizontal="center"/>
    </xf>
    <xf numFmtId="0" fontId="2" fillId="0" borderId="51" xfId="1" applyFont="1" applyBorder="1" applyAlignment="1">
      <alignment horizontal="center" shrinkToFit="1"/>
    </xf>
    <xf numFmtId="0" fontId="2" fillId="0" borderId="50" xfId="1" applyFont="1" applyBorder="1" applyAlignment="1">
      <alignment horizontal="center" shrinkToFit="1"/>
    </xf>
    <xf numFmtId="0" fontId="2" fillId="0" borderId="52" xfId="1" applyFont="1" applyBorder="1" applyAlignment="1">
      <alignment horizontal="center" shrinkToFit="1"/>
    </xf>
    <xf numFmtId="0" fontId="4" fillId="0" borderId="0" xfId="1" applyFont="1"/>
    <xf numFmtId="0" fontId="2" fillId="0" borderId="0" xfId="1" applyFont="1" applyAlignment="1">
      <alignment horizontal="right"/>
    </xf>
    <xf numFmtId="49" fontId="4" fillId="2" borderId="10" xfId="1" applyNumberFormat="1" applyFont="1" applyFill="1" applyBorder="1"/>
    <xf numFmtId="0" fontId="4" fillId="2" borderId="8" xfId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 wrapText="1"/>
    </xf>
    <xf numFmtId="0" fontId="3" fillId="0" borderId="56" xfId="1" applyFont="1" applyBorder="1" applyAlignment="1">
      <alignment horizontal="center"/>
    </xf>
    <xf numFmtId="49" fontId="3" fillId="0" borderId="56" xfId="1" applyNumberFormat="1" applyFont="1" applyBorder="1" applyAlignment="1">
      <alignment horizontal="left"/>
    </xf>
    <xf numFmtId="0" fontId="3" fillId="0" borderId="15" xfId="1" applyFont="1" applyBorder="1"/>
    <xf numFmtId="0" fontId="2" fillId="0" borderId="9" xfId="1" applyFont="1" applyBorder="1" applyAlignment="1">
      <alignment horizontal="center"/>
    </xf>
    <xf numFmtId="0" fontId="2" fillId="0" borderId="9" xfId="1" applyFont="1" applyBorder="1" applyAlignment="1">
      <alignment horizontal="right"/>
    </xf>
    <xf numFmtId="0" fontId="2" fillId="0" borderId="9" xfId="1" applyFont="1" applyBorder="1"/>
    <xf numFmtId="0" fontId="7" fillId="0" borderId="9" xfId="1" applyFont="1" applyBorder="1"/>
    <xf numFmtId="0" fontId="7" fillId="0" borderId="8" xfId="1" applyFont="1" applyBorder="1"/>
    <xf numFmtId="0" fontId="12" fillId="0" borderId="0" xfId="1" applyFont="1"/>
    <xf numFmtId="0" fontId="7" fillId="0" borderId="59" xfId="1" applyFont="1" applyBorder="1" applyAlignment="1">
      <alignment horizontal="center" vertical="top"/>
    </xf>
    <xf numFmtId="49" fontId="7" fillId="0" borderId="59" xfId="1" applyNumberFormat="1" applyFont="1" applyBorder="1" applyAlignment="1">
      <alignment horizontal="left" vertical="top"/>
    </xf>
    <xf numFmtId="0" fontId="7" fillId="0" borderId="59" xfId="1" applyFont="1" applyBorder="1" applyAlignment="1">
      <alignment vertical="top" wrapText="1"/>
    </xf>
    <xf numFmtId="49" fontId="7" fillId="0" borderId="59" xfId="1" applyNumberFormat="1" applyFont="1" applyBorder="1" applyAlignment="1">
      <alignment horizontal="center" shrinkToFit="1"/>
    </xf>
    <xf numFmtId="4" fontId="7" fillId="0" borderId="59" xfId="1" applyNumberFormat="1" applyFont="1" applyBorder="1" applyAlignment="1">
      <alignment horizontal="right"/>
    </xf>
    <xf numFmtId="4" fontId="7" fillId="0" borderId="59" xfId="1" applyNumberFormat="1" applyFont="1" applyBorder="1"/>
    <xf numFmtId="167" fontId="7" fillId="0" borderId="59" xfId="1" applyNumberFormat="1" applyFont="1" applyBorder="1"/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13" fillId="0" borderId="0" xfId="1" applyFont="1" applyAlignment="1">
      <alignment wrapText="1"/>
    </xf>
    <xf numFmtId="49" fontId="14" fillId="3" borderId="60" xfId="1" applyNumberFormat="1" applyFont="1" applyFill="1" applyBorder="1" applyAlignment="1">
      <alignment horizontal="left" wrapText="1"/>
    </xf>
    <xf numFmtId="49" fontId="15" fillId="0" borderId="61" xfId="0" applyNumberFormat="1" applyFont="1" applyBorder="1" applyAlignment="1">
      <alignment horizontal="left" wrapText="1"/>
    </xf>
    <xf numFmtId="4" fontId="14" fillId="3" borderId="62" xfId="1" applyNumberFormat="1" applyFont="1" applyFill="1" applyBorder="1" applyAlignment="1">
      <alignment horizontal="right" wrapText="1"/>
    </xf>
    <xf numFmtId="0" fontId="14" fillId="3" borderId="34" xfId="1" applyFont="1" applyFill="1" applyBorder="1" applyAlignment="1">
      <alignment horizontal="left" wrapText="1"/>
    </xf>
    <xf numFmtId="0" fontId="14" fillId="0" borderId="0" xfId="0" applyFont="1" applyAlignment="1">
      <alignment horizontal="right"/>
    </xf>
    <xf numFmtId="0" fontId="2" fillId="0" borderId="13" xfId="1" applyFont="1" applyBorder="1"/>
    <xf numFmtId="0" fontId="2" fillId="2" borderId="10" xfId="1" applyFont="1" applyFill="1" applyBorder="1" applyAlignment="1">
      <alignment horizontal="center"/>
    </xf>
    <xf numFmtId="49" fontId="16" fillId="2" borderId="10" xfId="1" applyNumberFormat="1" applyFont="1" applyFill="1" applyBorder="1" applyAlignment="1">
      <alignment horizontal="left"/>
    </xf>
    <xf numFmtId="0" fontId="16" fillId="2" borderId="15" xfId="1" applyFont="1" applyFill="1" applyBorder="1"/>
    <xf numFmtId="0" fontId="2" fillId="2" borderId="9" xfId="1" applyFont="1" applyFill="1" applyBorder="1" applyAlignment="1">
      <alignment horizontal="center"/>
    </xf>
    <xf numFmtId="4" fontId="2" fillId="2" borderId="9" xfId="1" applyNumberFormat="1" applyFont="1" applyFill="1" applyBorder="1" applyAlignment="1">
      <alignment horizontal="right"/>
    </xf>
    <xf numFmtId="4" fontId="2" fillId="2" borderId="8" xfId="1" applyNumberFormat="1" applyFont="1" applyFill="1" applyBorder="1" applyAlignment="1">
      <alignment horizontal="right"/>
    </xf>
    <xf numFmtId="4" fontId="3" fillId="2" borderId="10" xfId="1" applyNumberFormat="1" applyFont="1" applyFill="1" applyBorder="1"/>
    <xf numFmtId="0" fontId="17" fillId="2" borderId="10" xfId="1" applyFont="1" applyFill="1" applyBorder="1"/>
    <xf numFmtId="167" fontId="17" fillId="2" borderId="10" xfId="1" applyNumberFormat="1" applyFont="1" applyFill="1" applyBorder="1"/>
    <xf numFmtId="3" fontId="2" fillId="0" borderId="0" xfId="1" applyNumberFormat="1" applyFont="1"/>
    <xf numFmtId="0" fontId="18" fillId="0" borderId="0" xfId="1" applyFont="1"/>
    <xf numFmtId="0" fontId="19" fillId="0" borderId="0" xfId="1" applyFont="1"/>
    <xf numFmtId="3" fontId="19" fillId="0" borderId="0" xfId="1" applyNumberFormat="1" applyFont="1" applyAlignment="1">
      <alignment horizontal="right"/>
    </xf>
    <xf numFmtId="4" fontId="19" fillId="0" borderId="0" xfId="1" applyNumberFormat="1" applyFont="1"/>
    <xf numFmtId="49" fontId="4" fillId="0" borderId="12" xfId="0" applyNumberFormat="1" applyFont="1" applyBorder="1"/>
    <xf numFmtId="3" fontId="2" fillId="0" borderId="13" xfId="0" applyNumberFormat="1" applyFont="1" applyBorder="1"/>
    <xf numFmtId="3" fontId="2" fillId="0" borderId="56" xfId="0" applyNumberFormat="1" applyFont="1" applyBorder="1"/>
    <xf numFmtId="3" fontId="2" fillId="0" borderId="57" xfId="0" applyNumberFormat="1" applyFont="1" applyBorder="1"/>
    <xf numFmtId="3" fontId="13" fillId="0" borderId="0" xfId="1" applyNumberFormat="1" applyFont="1" applyAlignment="1">
      <alignment wrapText="1"/>
    </xf>
    <xf numFmtId="4" fontId="20" fillId="3" borderId="62" xfId="1" applyNumberFormat="1" applyFont="1" applyFill="1" applyBorder="1" applyAlignment="1">
      <alignment horizontal="right" wrapText="1"/>
    </xf>
    <xf numFmtId="49" fontId="20" fillId="3" borderId="60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 xr:uid="{A64217B7-57B8-45C8-B11C-F9EE0F2424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2E740-66F8-4290-87B5-F8EFE10F8AAB}">
  <sheetPr codeName="List21"/>
  <dimension ref="A1:BE55"/>
  <sheetViews>
    <sheetView tabSelected="1" topLeftCell="A8" workbookViewId="0">
      <selection activeCell="C17" sqref="C17"/>
    </sheetView>
  </sheetViews>
  <sheetFormatPr defaultRowHeight="12.75" x14ac:dyDescent="0.2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256" width="9.140625" style="3"/>
    <col min="257" max="257" width="2" style="3" customWidth="1"/>
    <col min="258" max="258" width="15" style="3" customWidth="1"/>
    <col min="259" max="259" width="15.85546875" style="3" customWidth="1"/>
    <col min="260" max="260" width="14.5703125" style="3" customWidth="1"/>
    <col min="261" max="261" width="13.5703125" style="3" customWidth="1"/>
    <col min="262" max="262" width="16.5703125" style="3" customWidth="1"/>
    <col min="263" max="263" width="15.28515625" style="3" customWidth="1"/>
    <col min="264" max="512" width="9.140625" style="3"/>
    <col min="513" max="513" width="2" style="3" customWidth="1"/>
    <col min="514" max="514" width="15" style="3" customWidth="1"/>
    <col min="515" max="515" width="15.85546875" style="3" customWidth="1"/>
    <col min="516" max="516" width="14.5703125" style="3" customWidth="1"/>
    <col min="517" max="517" width="13.5703125" style="3" customWidth="1"/>
    <col min="518" max="518" width="16.5703125" style="3" customWidth="1"/>
    <col min="519" max="519" width="15.28515625" style="3" customWidth="1"/>
    <col min="520" max="768" width="9.140625" style="3"/>
    <col min="769" max="769" width="2" style="3" customWidth="1"/>
    <col min="770" max="770" width="15" style="3" customWidth="1"/>
    <col min="771" max="771" width="15.85546875" style="3" customWidth="1"/>
    <col min="772" max="772" width="14.5703125" style="3" customWidth="1"/>
    <col min="773" max="773" width="13.5703125" style="3" customWidth="1"/>
    <col min="774" max="774" width="16.5703125" style="3" customWidth="1"/>
    <col min="775" max="775" width="15.28515625" style="3" customWidth="1"/>
    <col min="776" max="1024" width="9.140625" style="3"/>
    <col min="1025" max="1025" width="2" style="3" customWidth="1"/>
    <col min="1026" max="1026" width="15" style="3" customWidth="1"/>
    <col min="1027" max="1027" width="15.85546875" style="3" customWidth="1"/>
    <col min="1028" max="1028" width="14.5703125" style="3" customWidth="1"/>
    <col min="1029" max="1029" width="13.5703125" style="3" customWidth="1"/>
    <col min="1030" max="1030" width="16.5703125" style="3" customWidth="1"/>
    <col min="1031" max="1031" width="15.28515625" style="3" customWidth="1"/>
    <col min="1032" max="1280" width="9.140625" style="3"/>
    <col min="1281" max="1281" width="2" style="3" customWidth="1"/>
    <col min="1282" max="1282" width="15" style="3" customWidth="1"/>
    <col min="1283" max="1283" width="15.85546875" style="3" customWidth="1"/>
    <col min="1284" max="1284" width="14.5703125" style="3" customWidth="1"/>
    <col min="1285" max="1285" width="13.5703125" style="3" customWidth="1"/>
    <col min="1286" max="1286" width="16.5703125" style="3" customWidth="1"/>
    <col min="1287" max="1287" width="15.28515625" style="3" customWidth="1"/>
    <col min="1288" max="1536" width="9.140625" style="3"/>
    <col min="1537" max="1537" width="2" style="3" customWidth="1"/>
    <col min="1538" max="1538" width="15" style="3" customWidth="1"/>
    <col min="1539" max="1539" width="15.85546875" style="3" customWidth="1"/>
    <col min="1540" max="1540" width="14.5703125" style="3" customWidth="1"/>
    <col min="1541" max="1541" width="13.5703125" style="3" customWidth="1"/>
    <col min="1542" max="1542" width="16.5703125" style="3" customWidth="1"/>
    <col min="1543" max="1543" width="15.28515625" style="3" customWidth="1"/>
    <col min="1544" max="1792" width="9.140625" style="3"/>
    <col min="1793" max="1793" width="2" style="3" customWidth="1"/>
    <col min="1794" max="1794" width="15" style="3" customWidth="1"/>
    <col min="1795" max="1795" width="15.85546875" style="3" customWidth="1"/>
    <col min="1796" max="1796" width="14.5703125" style="3" customWidth="1"/>
    <col min="1797" max="1797" width="13.5703125" style="3" customWidth="1"/>
    <col min="1798" max="1798" width="16.5703125" style="3" customWidth="1"/>
    <col min="1799" max="1799" width="15.28515625" style="3" customWidth="1"/>
    <col min="1800" max="2048" width="9.140625" style="3"/>
    <col min="2049" max="2049" width="2" style="3" customWidth="1"/>
    <col min="2050" max="2050" width="15" style="3" customWidth="1"/>
    <col min="2051" max="2051" width="15.85546875" style="3" customWidth="1"/>
    <col min="2052" max="2052" width="14.5703125" style="3" customWidth="1"/>
    <col min="2053" max="2053" width="13.5703125" style="3" customWidth="1"/>
    <col min="2054" max="2054" width="16.5703125" style="3" customWidth="1"/>
    <col min="2055" max="2055" width="15.28515625" style="3" customWidth="1"/>
    <col min="2056" max="2304" width="9.140625" style="3"/>
    <col min="2305" max="2305" width="2" style="3" customWidth="1"/>
    <col min="2306" max="2306" width="15" style="3" customWidth="1"/>
    <col min="2307" max="2307" width="15.85546875" style="3" customWidth="1"/>
    <col min="2308" max="2308" width="14.5703125" style="3" customWidth="1"/>
    <col min="2309" max="2309" width="13.5703125" style="3" customWidth="1"/>
    <col min="2310" max="2310" width="16.5703125" style="3" customWidth="1"/>
    <col min="2311" max="2311" width="15.28515625" style="3" customWidth="1"/>
    <col min="2312" max="2560" width="9.140625" style="3"/>
    <col min="2561" max="2561" width="2" style="3" customWidth="1"/>
    <col min="2562" max="2562" width="15" style="3" customWidth="1"/>
    <col min="2563" max="2563" width="15.85546875" style="3" customWidth="1"/>
    <col min="2564" max="2564" width="14.5703125" style="3" customWidth="1"/>
    <col min="2565" max="2565" width="13.5703125" style="3" customWidth="1"/>
    <col min="2566" max="2566" width="16.5703125" style="3" customWidth="1"/>
    <col min="2567" max="2567" width="15.28515625" style="3" customWidth="1"/>
    <col min="2568" max="2816" width="9.140625" style="3"/>
    <col min="2817" max="2817" width="2" style="3" customWidth="1"/>
    <col min="2818" max="2818" width="15" style="3" customWidth="1"/>
    <col min="2819" max="2819" width="15.85546875" style="3" customWidth="1"/>
    <col min="2820" max="2820" width="14.5703125" style="3" customWidth="1"/>
    <col min="2821" max="2821" width="13.5703125" style="3" customWidth="1"/>
    <col min="2822" max="2822" width="16.5703125" style="3" customWidth="1"/>
    <col min="2823" max="2823" width="15.28515625" style="3" customWidth="1"/>
    <col min="2824" max="3072" width="9.140625" style="3"/>
    <col min="3073" max="3073" width="2" style="3" customWidth="1"/>
    <col min="3074" max="3074" width="15" style="3" customWidth="1"/>
    <col min="3075" max="3075" width="15.85546875" style="3" customWidth="1"/>
    <col min="3076" max="3076" width="14.5703125" style="3" customWidth="1"/>
    <col min="3077" max="3077" width="13.5703125" style="3" customWidth="1"/>
    <col min="3078" max="3078" width="16.5703125" style="3" customWidth="1"/>
    <col min="3079" max="3079" width="15.28515625" style="3" customWidth="1"/>
    <col min="3080" max="3328" width="9.140625" style="3"/>
    <col min="3329" max="3329" width="2" style="3" customWidth="1"/>
    <col min="3330" max="3330" width="15" style="3" customWidth="1"/>
    <col min="3331" max="3331" width="15.85546875" style="3" customWidth="1"/>
    <col min="3332" max="3332" width="14.5703125" style="3" customWidth="1"/>
    <col min="3333" max="3333" width="13.5703125" style="3" customWidth="1"/>
    <col min="3334" max="3334" width="16.5703125" style="3" customWidth="1"/>
    <col min="3335" max="3335" width="15.28515625" style="3" customWidth="1"/>
    <col min="3336" max="3584" width="9.140625" style="3"/>
    <col min="3585" max="3585" width="2" style="3" customWidth="1"/>
    <col min="3586" max="3586" width="15" style="3" customWidth="1"/>
    <col min="3587" max="3587" width="15.85546875" style="3" customWidth="1"/>
    <col min="3588" max="3588" width="14.5703125" style="3" customWidth="1"/>
    <col min="3589" max="3589" width="13.5703125" style="3" customWidth="1"/>
    <col min="3590" max="3590" width="16.5703125" style="3" customWidth="1"/>
    <col min="3591" max="3591" width="15.28515625" style="3" customWidth="1"/>
    <col min="3592" max="3840" width="9.140625" style="3"/>
    <col min="3841" max="3841" width="2" style="3" customWidth="1"/>
    <col min="3842" max="3842" width="15" style="3" customWidth="1"/>
    <col min="3843" max="3843" width="15.85546875" style="3" customWidth="1"/>
    <col min="3844" max="3844" width="14.5703125" style="3" customWidth="1"/>
    <col min="3845" max="3845" width="13.5703125" style="3" customWidth="1"/>
    <col min="3846" max="3846" width="16.5703125" style="3" customWidth="1"/>
    <col min="3847" max="3847" width="15.28515625" style="3" customWidth="1"/>
    <col min="3848" max="4096" width="9.140625" style="3"/>
    <col min="4097" max="4097" width="2" style="3" customWidth="1"/>
    <col min="4098" max="4098" width="15" style="3" customWidth="1"/>
    <col min="4099" max="4099" width="15.85546875" style="3" customWidth="1"/>
    <col min="4100" max="4100" width="14.5703125" style="3" customWidth="1"/>
    <col min="4101" max="4101" width="13.5703125" style="3" customWidth="1"/>
    <col min="4102" max="4102" width="16.5703125" style="3" customWidth="1"/>
    <col min="4103" max="4103" width="15.28515625" style="3" customWidth="1"/>
    <col min="4104" max="4352" width="9.140625" style="3"/>
    <col min="4353" max="4353" width="2" style="3" customWidth="1"/>
    <col min="4354" max="4354" width="15" style="3" customWidth="1"/>
    <col min="4355" max="4355" width="15.85546875" style="3" customWidth="1"/>
    <col min="4356" max="4356" width="14.5703125" style="3" customWidth="1"/>
    <col min="4357" max="4357" width="13.5703125" style="3" customWidth="1"/>
    <col min="4358" max="4358" width="16.5703125" style="3" customWidth="1"/>
    <col min="4359" max="4359" width="15.28515625" style="3" customWidth="1"/>
    <col min="4360" max="4608" width="9.140625" style="3"/>
    <col min="4609" max="4609" width="2" style="3" customWidth="1"/>
    <col min="4610" max="4610" width="15" style="3" customWidth="1"/>
    <col min="4611" max="4611" width="15.85546875" style="3" customWidth="1"/>
    <col min="4612" max="4612" width="14.5703125" style="3" customWidth="1"/>
    <col min="4613" max="4613" width="13.5703125" style="3" customWidth="1"/>
    <col min="4614" max="4614" width="16.5703125" style="3" customWidth="1"/>
    <col min="4615" max="4615" width="15.28515625" style="3" customWidth="1"/>
    <col min="4616" max="4864" width="9.140625" style="3"/>
    <col min="4865" max="4865" width="2" style="3" customWidth="1"/>
    <col min="4866" max="4866" width="15" style="3" customWidth="1"/>
    <col min="4867" max="4867" width="15.85546875" style="3" customWidth="1"/>
    <col min="4868" max="4868" width="14.5703125" style="3" customWidth="1"/>
    <col min="4869" max="4869" width="13.5703125" style="3" customWidth="1"/>
    <col min="4870" max="4870" width="16.5703125" style="3" customWidth="1"/>
    <col min="4871" max="4871" width="15.28515625" style="3" customWidth="1"/>
    <col min="4872" max="5120" width="9.140625" style="3"/>
    <col min="5121" max="5121" width="2" style="3" customWidth="1"/>
    <col min="5122" max="5122" width="15" style="3" customWidth="1"/>
    <col min="5123" max="5123" width="15.85546875" style="3" customWidth="1"/>
    <col min="5124" max="5124" width="14.5703125" style="3" customWidth="1"/>
    <col min="5125" max="5125" width="13.5703125" style="3" customWidth="1"/>
    <col min="5126" max="5126" width="16.5703125" style="3" customWidth="1"/>
    <col min="5127" max="5127" width="15.28515625" style="3" customWidth="1"/>
    <col min="5128" max="5376" width="9.140625" style="3"/>
    <col min="5377" max="5377" width="2" style="3" customWidth="1"/>
    <col min="5378" max="5378" width="15" style="3" customWidth="1"/>
    <col min="5379" max="5379" width="15.85546875" style="3" customWidth="1"/>
    <col min="5380" max="5380" width="14.5703125" style="3" customWidth="1"/>
    <col min="5381" max="5381" width="13.5703125" style="3" customWidth="1"/>
    <col min="5382" max="5382" width="16.5703125" style="3" customWidth="1"/>
    <col min="5383" max="5383" width="15.28515625" style="3" customWidth="1"/>
    <col min="5384" max="5632" width="9.140625" style="3"/>
    <col min="5633" max="5633" width="2" style="3" customWidth="1"/>
    <col min="5634" max="5634" width="15" style="3" customWidth="1"/>
    <col min="5635" max="5635" width="15.85546875" style="3" customWidth="1"/>
    <col min="5636" max="5636" width="14.5703125" style="3" customWidth="1"/>
    <col min="5637" max="5637" width="13.5703125" style="3" customWidth="1"/>
    <col min="5638" max="5638" width="16.5703125" style="3" customWidth="1"/>
    <col min="5639" max="5639" width="15.28515625" style="3" customWidth="1"/>
    <col min="5640" max="5888" width="9.140625" style="3"/>
    <col min="5889" max="5889" width="2" style="3" customWidth="1"/>
    <col min="5890" max="5890" width="15" style="3" customWidth="1"/>
    <col min="5891" max="5891" width="15.85546875" style="3" customWidth="1"/>
    <col min="5892" max="5892" width="14.5703125" style="3" customWidth="1"/>
    <col min="5893" max="5893" width="13.5703125" style="3" customWidth="1"/>
    <col min="5894" max="5894" width="16.5703125" style="3" customWidth="1"/>
    <col min="5895" max="5895" width="15.28515625" style="3" customWidth="1"/>
    <col min="5896" max="6144" width="9.140625" style="3"/>
    <col min="6145" max="6145" width="2" style="3" customWidth="1"/>
    <col min="6146" max="6146" width="15" style="3" customWidth="1"/>
    <col min="6147" max="6147" width="15.85546875" style="3" customWidth="1"/>
    <col min="6148" max="6148" width="14.5703125" style="3" customWidth="1"/>
    <col min="6149" max="6149" width="13.5703125" style="3" customWidth="1"/>
    <col min="6150" max="6150" width="16.5703125" style="3" customWidth="1"/>
    <col min="6151" max="6151" width="15.28515625" style="3" customWidth="1"/>
    <col min="6152" max="6400" width="9.140625" style="3"/>
    <col min="6401" max="6401" width="2" style="3" customWidth="1"/>
    <col min="6402" max="6402" width="15" style="3" customWidth="1"/>
    <col min="6403" max="6403" width="15.85546875" style="3" customWidth="1"/>
    <col min="6404" max="6404" width="14.5703125" style="3" customWidth="1"/>
    <col min="6405" max="6405" width="13.5703125" style="3" customWidth="1"/>
    <col min="6406" max="6406" width="16.5703125" style="3" customWidth="1"/>
    <col min="6407" max="6407" width="15.28515625" style="3" customWidth="1"/>
    <col min="6408" max="6656" width="9.140625" style="3"/>
    <col min="6657" max="6657" width="2" style="3" customWidth="1"/>
    <col min="6658" max="6658" width="15" style="3" customWidth="1"/>
    <col min="6659" max="6659" width="15.85546875" style="3" customWidth="1"/>
    <col min="6660" max="6660" width="14.5703125" style="3" customWidth="1"/>
    <col min="6661" max="6661" width="13.5703125" style="3" customWidth="1"/>
    <col min="6662" max="6662" width="16.5703125" style="3" customWidth="1"/>
    <col min="6663" max="6663" width="15.28515625" style="3" customWidth="1"/>
    <col min="6664" max="6912" width="9.140625" style="3"/>
    <col min="6913" max="6913" width="2" style="3" customWidth="1"/>
    <col min="6914" max="6914" width="15" style="3" customWidth="1"/>
    <col min="6915" max="6915" width="15.85546875" style="3" customWidth="1"/>
    <col min="6916" max="6916" width="14.5703125" style="3" customWidth="1"/>
    <col min="6917" max="6917" width="13.5703125" style="3" customWidth="1"/>
    <col min="6918" max="6918" width="16.5703125" style="3" customWidth="1"/>
    <col min="6919" max="6919" width="15.28515625" style="3" customWidth="1"/>
    <col min="6920" max="7168" width="9.140625" style="3"/>
    <col min="7169" max="7169" width="2" style="3" customWidth="1"/>
    <col min="7170" max="7170" width="15" style="3" customWidth="1"/>
    <col min="7171" max="7171" width="15.85546875" style="3" customWidth="1"/>
    <col min="7172" max="7172" width="14.5703125" style="3" customWidth="1"/>
    <col min="7173" max="7173" width="13.5703125" style="3" customWidth="1"/>
    <col min="7174" max="7174" width="16.5703125" style="3" customWidth="1"/>
    <col min="7175" max="7175" width="15.28515625" style="3" customWidth="1"/>
    <col min="7176" max="7424" width="9.140625" style="3"/>
    <col min="7425" max="7425" width="2" style="3" customWidth="1"/>
    <col min="7426" max="7426" width="15" style="3" customWidth="1"/>
    <col min="7427" max="7427" width="15.85546875" style="3" customWidth="1"/>
    <col min="7428" max="7428" width="14.5703125" style="3" customWidth="1"/>
    <col min="7429" max="7429" width="13.5703125" style="3" customWidth="1"/>
    <col min="7430" max="7430" width="16.5703125" style="3" customWidth="1"/>
    <col min="7431" max="7431" width="15.28515625" style="3" customWidth="1"/>
    <col min="7432" max="7680" width="9.140625" style="3"/>
    <col min="7681" max="7681" width="2" style="3" customWidth="1"/>
    <col min="7682" max="7682" width="15" style="3" customWidth="1"/>
    <col min="7683" max="7683" width="15.85546875" style="3" customWidth="1"/>
    <col min="7684" max="7684" width="14.5703125" style="3" customWidth="1"/>
    <col min="7685" max="7685" width="13.5703125" style="3" customWidth="1"/>
    <col min="7686" max="7686" width="16.5703125" style="3" customWidth="1"/>
    <col min="7687" max="7687" width="15.28515625" style="3" customWidth="1"/>
    <col min="7688" max="7936" width="9.140625" style="3"/>
    <col min="7937" max="7937" width="2" style="3" customWidth="1"/>
    <col min="7938" max="7938" width="15" style="3" customWidth="1"/>
    <col min="7939" max="7939" width="15.85546875" style="3" customWidth="1"/>
    <col min="7940" max="7940" width="14.5703125" style="3" customWidth="1"/>
    <col min="7941" max="7941" width="13.5703125" style="3" customWidth="1"/>
    <col min="7942" max="7942" width="16.5703125" style="3" customWidth="1"/>
    <col min="7943" max="7943" width="15.28515625" style="3" customWidth="1"/>
    <col min="7944" max="8192" width="9.140625" style="3"/>
    <col min="8193" max="8193" width="2" style="3" customWidth="1"/>
    <col min="8194" max="8194" width="15" style="3" customWidth="1"/>
    <col min="8195" max="8195" width="15.85546875" style="3" customWidth="1"/>
    <col min="8196" max="8196" width="14.5703125" style="3" customWidth="1"/>
    <col min="8197" max="8197" width="13.5703125" style="3" customWidth="1"/>
    <col min="8198" max="8198" width="16.5703125" style="3" customWidth="1"/>
    <col min="8199" max="8199" width="15.28515625" style="3" customWidth="1"/>
    <col min="8200" max="8448" width="9.140625" style="3"/>
    <col min="8449" max="8449" width="2" style="3" customWidth="1"/>
    <col min="8450" max="8450" width="15" style="3" customWidth="1"/>
    <col min="8451" max="8451" width="15.85546875" style="3" customWidth="1"/>
    <col min="8452" max="8452" width="14.5703125" style="3" customWidth="1"/>
    <col min="8453" max="8453" width="13.5703125" style="3" customWidth="1"/>
    <col min="8454" max="8454" width="16.5703125" style="3" customWidth="1"/>
    <col min="8455" max="8455" width="15.28515625" style="3" customWidth="1"/>
    <col min="8456" max="8704" width="9.140625" style="3"/>
    <col min="8705" max="8705" width="2" style="3" customWidth="1"/>
    <col min="8706" max="8706" width="15" style="3" customWidth="1"/>
    <col min="8707" max="8707" width="15.85546875" style="3" customWidth="1"/>
    <col min="8708" max="8708" width="14.5703125" style="3" customWidth="1"/>
    <col min="8709" max="8709" width="13.5703125" style="3" customWidth="1"/>
    <col min="8710" max="8710" width="16.5703125" style="3" customWidth="1"/>
    <col min="8711" max="8711" width="15.28515625" style="3" customWidth="1"/>
    <col min="8712" max="8960" width="9.140625" style="3"/>
    <col min="8961" max="8961" width="2" style="3" customWidth="1"/>
    <col min="8962" max="8962" width="15" style="3" customWidth="1"/>
    <col min="8963" max="8963" width="15.85546875" style="3" customWidth="1"/>
    <col min="8964" max="8964" width="14.5703125" style="3" customWidth="1"/>
    <col min="8965" max="8965" width="13.5703125" style="3" customWidth="1"/>
    <col min="8966" max="8966" width="16.5703125" style="3" customWidth="1"/>
    <col min="8967" max="8967" width="15.28515625" style="3" customWidth="1"/>
    <col min="8968" max="9216" width="9.140625" style="3"/>
    <col min="9217" max="9217" width="2" style="3" customWidth="1"/>
    <col min="9218" max="9218" width="15" style="3" customWidth="1"/>
    <col min="9219" max="9219" width="15.85546875" style="3" customWidth="1"/>
    <col min="9220" max="9220" width="14.5703125" style="3" customWidth="1"/>
    <col min="9221" max="9221" width="13.5703125" style="3" customWidth="1"/>
    <col min="9222" max="9222" width="16.5703125" style="3" customWidth="1"/>
    <col min="9223" max="9223" width="15.28515625" style="3" customWidth="1"/>
    <col min="9224" max="9472" width="9.140625" style="3"/>
    <col min="9473" max="9473" width="2" style="3" customWidth="1"/>
    <col min="9474" max="9474" width="15" style="3" customWidth="1"/>
    <col min="9475" max="9475" width="15.85546875" style="3" customWidth="1"/>
    <col min="9476" max="9476" width="14.5703125" style="3" customWidth="1"/>
    <col min="9477" max="9477" width="13.5703125" style="3" customWidth="1"/>
    <col min="9478" max="9478" width="16.5703125" style="3" customWidth="1"/>
    <col min="9479" max="9479" width="15.28515625" style="3" customWidth="1"/>
    <col min="9480" max="9728" width="9.140625" style="3"/>
    <col min="9729" max="9729" width="2" style="3" customWidth="1"/>
    <col min="9730" max="9730" width="15" style="3" customWidth="1"/>
    <col min="9731" max="9731" width="15.85546875" style="3" customWidth="1"/>
    <col min="9732" max="9732" width="14.5703125" style="3" customWidth="1"/>
    <col min="9733" max="9733" width="13.5703125" style="3" customWidth="1"/>
    <col min="9734" max="9734" width="16.5703125" style="3" customWidth="1"/>
    <col min="9735" max="9735" width="15.28515625" style="3" customWidth="1"/>
    <col min="9736" max="9984" width="9.140625" style="3"/>
    <col min="9985" max="9985" width="2" style="3" customWidth="1"/>
    <col min="9986" max="9986" width="15" style="3" customWidth="1"/>
    <col min="9987" max="9987" width="15.85546875" style="3" customWidth="1"/>
    <col min="9988" max="9988" width="14.5703125" style="3" customWidth="1"/>
    <col min="9989" max="9989" width="13.5703125" style="3" customWidth="1"/>
    <col min="9990" max="9990" width="16.5703125" style="3" customWidth="1"/>
    <col min="9991" max="9991" width="15.28515625" style="3" customWidth="1"/>
    <col min="9992" max="10240" width="9.140625" style="3"/>
    <col min="10241" max="10241" width="2" style="3" customWidth="1"/>
    <col min="10242" max="10242" width="15" style="3" customWidth="1"/>
    <col min="10243" max="10243" width="15.85546875" style="3" customWidth="1"/>
    <col min="10244" max="10244" width="14.5703125" style="3" customWidth="1"/>
    <col min="10245" max="10245" width="13.5703125" style="3" customWidth="1"/>
    <col min="10246" max="10246" width="16.5703125" style="3" customWidth="1"/>
    <col min="10247" max="10247" width="15.28515625" style="3" customWidth="1"/>
    <col min="10248" max="10496" width="9.140625" style="3"/>
    <col min="10497" max="10497" width="2" style="3" customWidth="1"/>
    <col min="10498" max="10498" width="15" style="3" customWidth="1"/>
    <col min="10499" max="10499" width="15.85546875" style="3" customWidth="1"/>
    <col min="10500" max="10500" width="14.5703125" style="3" customWidth="1"/>
    <col min="10501" max="10501" width="13.5703125" style="3" customWidth="1"/>
    <col min="10502" max="10502" width="16.5703125" style="3" customWidth="1"/>
    <col min="10503" max="10503" width="15.28515625" style="3" customWidth="1"/>
    <col min="10504" max="10752" width="9.140625" style="3"/>
    <col min="10753" max="10753" width="2" style="3" customWidth="1"/>
    <col min="10754" max="10754" width="15" style="3" customWidth="1"/>
    <col min="10755" max="10755" width="15.85546875" style="3" customWidth="1"/>
    <col min="10756" max="10756" width="14.5703125" style="3" customWidth="1"/>
    <col min="10757" max="10757" width="13.5703125" style="3" customWidth="1"/>
    <col min="10758" max="10758" width="16.5703125" style="3" customWidth="1"/>
    <col min="10759" max="10759" width="15.28515625" style="3" customWidth="1"/>
    <col min="10760" max="11008" width="9.140625" style="3"/>
    <col min="11009" max="11009" width="2" style="3" customWidth="1"/>
    <col min="11010" max="11010" width="15" style="3" customWidth="1"/>
    <col min="11011" max="11011" width="15.85546875" style="3" customWidth="1"/>
    <col min="11012" max="11012" width="14.5703125" style="3" customWidth="1"/>
    <col min="11013" max="11013" width="13.5703125" style="3" customWidth="1"/>
    <col min="11014" max="11014" width="16.5703125" style="3" customWidth="1"/>
    <col min="11015" max="11015" width="15.28515625" style="3" customWidth="1"/>
    <col min="11016" max="11264" width="9.140625" style="3"/>
    <col min="11265" max="11265" width="2" style="3" customWidth="1"/>
    <col min="11266" max="11266" width="15" style="3" customWidth="1"/>
    <col min="11267" max="11267" width="15.85546875" style="3" customWidth="1"/>
    <col min="11268" max="11268" width="14.5703125" style="3" customWidth="1"/>
    <col min="11269" max="11269" width="13.5703125" style="3" customWidth="1"/>
    <col min="11270" max="11270" width="16.5703125" style="3" customWidth="1"/>
    <col min="11271" max="11271" width="15.28515625" style="3" customWidth="1"/>
    <col min="11272" max="11520" width="9.140625" style="3"/>
    <col min="11521" max="11521" width="2" style="3" customWidth="1"/>
    <col min="11522" max="11522" width="15" style="3" customWidth="1"/>
    <col min="11523" max="11523" width="15.85546875" style="3" customWidth="1"/>
    <col min="11524" max="11524" width="14.5703125" style="3" customWidth="1"/>
    <col min="11525" max="11525" width="13.5703125" style="3" customWidth="1"/>
    <col min="11526" max="11526" width="16.5703125" style="3" customWidth="1"/>
    <col min="11527" max="11527" width="15.28515625" style="3" customWidth="1"/>
    <col min="11528" max="11776" width="9.140625" style="3"/>
    <col min="11777" max="11777" width="2" style="3" customWidth="1"/>
    <col min="11778" max="11778" width="15" style="3" customWidth="1"/>
    <col min="11779" max="11779" width="15.85546875" style="3" customWidth="1"/>
    <col min="11780" max="11780" width="14.5703125" style="3" customWidth="1"/>
    <col min="11781" max="11781" width="13.5703125" style="3" customWidth="1"/>
    <col min="11782" max="11782" width="16.5703125" style="3" customWidth="1"/>
    <col min="11783" max="11783" width="15.28515625" style="3" customWidth="1"/>
    <col min="11784" max="12032" width="9.140625" style="3"/>
    <col min="12033" max="12033" width="2" style="3" customWidth="1"/>
    <col min="12034" max="12034" width="15" style="3" customWidth="1"/>
    <col min="12035" max="12035" width="15.85546875" style="3" customWidth="1"/>
    <col min="12036" max="12036" width="14.5703125" style="3" customWidth="1"/>
    <col min="12037" max="12037" width="13.5703125" style="3" customWidth="1"/>
    <col min="12038" max="12038" width="16.5703125" style="3" customWidth="1"/>
    <col min="12039" max="12039" width="15.28515625" style="3" customWidth="1"/>
    <col min="12040" max="12288" width="9.140625" style="3"/>
    <col min="12289" max="12289" width="2" style="3" customWidth="1"/>
    <col min="12290" max="12290" width="15" style="3" customWidth="1"/>
    <col min="12291" max="12291" width="15.85546875" style="3" customWidth="1"/>
    <col min="12292" max="12292" width="14.5703125" style="3" customWidth="1"/>
    <col min="12293" max="12293" width="13.5703125" style="3" customWidth="1"/>
    <col min="12294" max="12294" width="16.5703125" style="3" customWidth="1"/>
    <col min="12295" max="12295" width="15.28515625" style="3" customWidth="1"/>
    <col min="12296" max="12544" width="9.140625" style="3"/>
    <col min="12545" max="12545" width="2" style="3" customWidth="1"/>
    <col min="12546" max="12546" width="15" style="3" customWidth="1"/>
    <col min="12547" max="12547" width="15.85546875" style="3" customWidth="1"/>
    <col min="12548" max="12548" width="14.5703125" style="3" customWidth="1"/>
    <col min="12549" max="12549" width="13.5703125" style="3" customWidth="1"/>
    <col min="12550" max="12550" width="16.5703125" style="3" customWidth="1"/>
    <col min="12551" max="12551" width="15.28515625" style="3" customWidth="1"/>
    <col min="12552" max="12800" width="9.140625" style="3"/>
    <col min="12801" max="12801" width="2" style="3" customWidth="1"/>
    <col min="12802" max="12802" width="15" style="3" customWidth="1"/>
    <col min="12803" max="12803" width="15.85546875" style="3" customWidth="1"/>
    <col min="12804" max="12804" width="14.5703125" style="3" customWidth="1"/>
    <col min="12805" max="12805" width="13.5703125" style="3" customWidth="1"/>
    <col min="12806" max="12806" width="16.5703125" style="3" customWidth="1"/>
    <col min="12807" max="12807" width="15.28515625" style="3" customWidth="1"/>
    <col min="12808" max="13056" width="9.140625" style="3"/>
    <col min="13057" max="13057" width="2" style="3" customWidth="1"/>
    <col min="13058" max="13058" width="15" style="3" customWidth="1"/>
    <col min="13059" max="13059" width="15.85546875" style="3" customWidth="1"/>
    <col min="13060" max="13060" width="14.5703125" style="3" customWidth="1"/>
    <col min="13061" max="13061" width="13.5703125" style="3" customWidth="1"/>
    <col min="13062" max="13062" width="16.5703125" style="3" customWidth="1"/>
    <col min="13063" max="13063" width="15.28515625" style="3" customWidth="1"/>
    <col min="13064" max="13312" width="9.140625" style="3"/>
    <col min="13313" max="13313" width="2" style="3" customWidth="1"/>
    <col min="13314" max="13314" width="15" style="3" customWidth="1"/>
    <col min="13315" max="13315" width="15.85546875" style="3" customWidth="1"/>
    <col min="13316" max="13316" width="14.5703125" style="3" customWidth="1"/>
    <col min="13317" max="13317" width="13.5703125" style="3" customWidth="1"/>
    <col min="13318" max="13318" width="16.5703125" style="3" customWidth="1"/>
    <col min="13319" max="13319" width="15.28515625" style="3" customWidth="1"/>
    <col min="13320" max="13568" width="9.140625" style="3"/>
    <col min="13569" max="13569" width="2" style="3" customWidth="1"/>
    <col min="13570" max="13570" width="15" style="3" customWidth="1"/>
    <col min="13571" max="13571" width="15.85546875" style="3" customWidth="1"/>
    <col min="13572" max="13572" width="14.5703125" style="3" customWidth="1"/>
    <col min="13573" max="13573" width="13.5703125" style="3" customWidth="1"/>
    <col min="13574" max="13574" width="16.5703125" style="3" customWidth="1"/>
    <col min="13575" max="13575" width="15.28515625" style="3" customWidth="1"/>
    <col min="13576" max="13824" width="9.140625" style="3"/>
    <col min="13825" max="13825" width="2" style="3" customWidth="1"/>
    <col min="13826" max="13826" width="15" style="3" customWidth="1"/>
    <col min="13827" max="13827" width="15.85546875" style="3" customWidth="1"/>
    <col min="13828" max="13828" width="14.5703125" style="3" customWidth="1"/>
    <col min="13829" max="13829" width="13.5703125" style="3" customWidth="1"/>
    <col min="13830" max="13830" width="16.5703125" style="3" customWidth="1"/>
    <col min="13831" max="13831" width="15.28515625" style="3" customWidth="1"/>
    <col min="13832" max="14080" width="9.140625" style="3"/>
    <col min="14081" max="14081" width="2" style="3" customWidth="1"/>
    <col min="14082" max="14082" width="15" style="3" customWidth="1"/>
    <col min="14083" max="14083" width="15.85546875" style="3" customWidth="1"/>
    <col min="14084" max="14084" width="14.5703125" style="3" customWidth="1"/>
    <col min="14085" max="14085" width="13.5703125" style="3" customWidth="1"/>
    <col min="14086" max="14086" width="16.5703125" style="3" customWidth="1"/>
    <col min="14087" max="14087" width="15.28515625" style="3" customWidth="1"/>
    <col min="14088" max="14336" width="9.140625" style="3"/>
    <col min="14337" max="14337" width="2" style="3" customWidth="1"/>
    <col min="14338" max="14338" width="15" style="3" customWidth="1"/>
    <col min="14339" max="14339" width="15.85546875" style="3" customWidth="1"/>
    <col min="14340" max="14340" width="14.5703125" style="3" customWidth="1"/>
    <col min="14341" max="14341" width="13.5703125" style="3" customWidth="1"/>
    <col min="14342" max="14342" width="16.5703125" style="3" customWidth="1"/>
    <col min="14343" max="14343" width="15.28515625" style="3" customWidth="1"/>
    <col min="14344" max="14592" width="9.140625" style="3"/>
    <col min="14593" max="14593" width="2" style="3" customWidth="1"/>
    <col min="14594" max="14594" width="15" style="3" customWidth="1"/>
    <col min="14595" max="14595" width="15.85546875" style="3" customWidth="1"/>
    <col min="14596" max="14596" width="14.5703125" style="3" customWidth="1"/>
    <col min="14597" max="14597" width="13.5703125" style="3" customWidth="1"/>
    <col min="14598" max="14598" width="16.5703125" style="3" customWidth="1"/>
    <col min="14599" max="14599" width="15.28515625" style="3" customWidth="1"/>
    <col min="14600" max="14848" width="9.140625" style="3"/>
    <col min="14849" max="14849" width="2" style="3" customWidth="1"/>
    <col min="14850" max="14850" width="15" style="3" customWidth="1"/>
    <col min="14851" max="14851" width="15.85546875" style="3" customWidth="1"/>
    <col min="14852" max="14852" width="14.5703125" style="3" customWidth="1"/>
    <col min="14853" max="14853" width="13.5703125" style="3" customWidth="1"/>
    <col min="14854" max="14854" width="16.5703125" style="3" customWidth="1"/>
    <col min="14855" max="14855" width="15.28515625" style="3" customWidth="1"/>
    <col min="14856" max="15104" width="9.140625" style="3"/>
    <col min="15105" max="15105" width="2" style="3" customWidth="1"/>
    <col min="15106" max="15106" width="15" style="3" customWidth="1"/>
    <col min="15107" max="15107" width="15.85546875" style="3" customWidth="1"/>
    <col min="15108" max="15108" width="14.5703125" style="3" customWidth="1"/>
    <col min="15109" max="15109" width="13.5703125" style="3" customWidth="1"/>
    <col min="15110" max="15110" width="16.5703125" style="3" customWidth="1"/>
    <col min="15111" max="15111" width="15.28515625" style="3" customWidth="1"/>
    <col min="15112" max="15360" width="9.140625" style="3"/>
    <col min="15361" max="15361" width="2" style="3" customWidth="1"/>
    <col min="15362" max="15362" width="15" style="3" customWidth="1"/>
    <col min="15363" max="15363" width="15.85546875" style="3" customWidth="1"/>
    <col min="15364" max="15364" width="14.5703125" style="3" customWidth="1"/>
    <col min="15365" max="15365" width="13.5703125" style="3" customWidth="1"/>
    <col min="15366" max="15366" width="16.5703125" style="3" customWidth="1"/>
    <col min="15367" max="15367" width="15.28515625" style="3" customWidth="1"/>
    <col min="15368" max="15616" width="9.140625" style="3"/>
    <col min="15617" max="15617" width="2" style="3" customWidth="1"/>
    <col min="15618" max="15618" width="15" style="3" customWidth="1"/>
    <col min="15619" max="15619" width="15.85546875" style="3" customWidth="1"/>
    <col min="15620" max="15620" width="14.5703125" style="3" customWidth="1"/>
    <col min="15621" max="15621" width="13.5703125" style="3" customWidth="1"/>
    <col min="15622" max="15622" width="16.5703125" style="3" customWidth="1"/>
    <col min="15623" max="15623" width="15.28515625" style="3" customWidth="1"/>
    <col min="15624" max="15872" width="9.140625" style="3"/>
    <col min="15873" max="15873" width="2" style="3" customWidth="1"/>
    <col min="15874" max="15874" width="15" style="3" customWidth="1"/>
    <col min="15875" max="15875" width="15.85546875" style="3" customWidth="1"/>
    <col min="15876" max="15876" width="14.5703125" style="3" customWidth="1"/>
    <col min="15877" max="15877" width="13.5703125" style="3" customWidth="1"/>
    <col min="15878" max="15878" width="16.5703125" style="3" customWidth="1"/>
    <col min="15879" max="15879" width="15.28515625" style="3" customWidth="1"/>
    <col min="15880" max="16128" width="9.140625" style="3"/>
    <col min="16129" max="16129" width="2" style="3" customWidth="1"/>
    <col min="16130" max="16130" width="15" style="3" customWidth="1"/>
    <col min="16131" max="16131" width="15.85546875" style="3" customWidth="1"/>
    <col min="16132" max="16132" width="14.5703125" style="3" customWidth="1"/>
    <col min="16133" max="16133" width="13.5703125" style="3" customWidth="1"/>
    <col min="16134" max="16134" width="16.5703125" style="3" customWidth="1"/>
    <col min="16135" max="16135" width="15.28515625" style="3" customWidth="1"/>
    <col min="16136" max="16384" width="9.140625" style="3"/>
  </cols>
  <sheetData>
    <row r="1" spans="1:57" ht="24.75" customHeight="1" thickBot="1" x14ac:dyDescent="0.25">
      <c r="A1" s="1" t="s">
        <v>78</v>
      </c>
      <c r="B1" s="2"/>
      <c r="C1" s="2"/>
      <c r="D1" s="2"/>
      <c r="E1" s="2"/>
      <c r="F1" s="2"/>
      <c r="G1" s="2"/>
    </row>
    <row r="2" spans="1:57" ht="12.75" customHeight="1" x14ac:dyDescent="0.2">
      <c r="A2" s="4" t="s">
        <v>0</v>
      </c>
      <c r="B2" s="5"/>
      <c r="C2" s="6">
        <f>Rekapitulace!H1</f>
        <v>20200620</v>
      </c>
      <c r="D2" s="6" t="str">
        <f>Rekapitulace!G2</f>
        <v>REKONSTRUKCE TOALET</v>
      </c>
      <c r="E2" s="5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0"/>
      <c r="F3" s="12"/>
      <c r="G3" s="13"/>
    </row>
    <row r="4" spans="1:57" ht="12" customHeight="1" x14ac:dyDescent="0.2">
      <c r="A4" s="14" t="s">
        <v>2</v>
      </c>
      <c r="B4" s="10"/>
      <c r="C4" s="11" t="s">
        <v>3</v>
      </c>
      <c r="D4" s="11"/>
      <c r="E4" s="10"/>
      <c r="F4" s="12" t="s">
        <v>4</v>
      </c>
      <c r="G4" s="15"/>
    </row>
    <row r="5" spans="1:57" ht="12.95" customHeight="1" x14ac:dyDescent="0.2">
      <c r="A5" s="16" t="s">
        <v>82</v>
      </c>
      <c r="B5" s="17"/>
      <c r="C5" s="18" t="s">
        <v>83</v>
      </c>
      <c r="D5" s="19"/>
      <c r="E5" s="20"/>
      <c r="F5" s="12" t="s">
        <v>6</v>
      </c>
      <c r="G5" s="13"/>
    </row>
    <row r="6" spans="1:57" ht="12.95" customHeight="1" x14ac:dyDescent="0.2">
      <c r="A6" s="14" t="s">
        <v>7</v>
      </c>
      <c r="B6" s="10"/>
      <c r="C6" s="11" t="s">
        <v>8</v>
      </c>
      <c r="D6" s="11"/>
      <c r="E6" s="10"/>
      <c r="F6" s="12" t="s">
        <v>9</v>
      </c>
      <c r="G6" s="21"/>
    </row>
    <row r="7" spans="1:57" ht="12.95" customHeight="1" x14ac:dyDescent="0.2">
      <c r="A7" s="22" t="s">
        <v>80</v>
      </c>
      <c r="B7" s="23"/>
      <c r="C7" s="24" t="s">
        <v>81</v>
      </c>
      <c r="D7" s="25"/>
      <c r="E7" s="25"/>
      <c r="F7" s="26" t="s">
        <v>10</v>
      </c>
      <c r="G7" s="21">
        <f>IF(PocetMJ=0,,ROUND((F30+F32)/PocetMJ,1))</f>
        <v>0</v>
      </c>
    </row>
    <row r="8" spans="1:57" x14ac:dyDescent="0.2">
      <c r="A8" s="27" t="s">
        <v>11</v>
      </c>
      <c r="B8" s="12"/>
      <c r="C8" s="28" t="s">
        <v>445</v>
      </c>
      <c r="D8" s="28"/>
      <c r="E8" s="29"/>
      <c r="F8" s="12" t="s">
        <v>12</v>
      </c>
      <c r="G8" s="30"/>
    </row>
    <row r="9" spans="1:57" x14ac:dyDescent="0.2">
      <c r="A9" s="27" t="s">
        <v>13</v>
      </c>
      <c r="B9" s="12"/>
      <c r="C9" s="28" t="str">
        <f>Projektant</f>
        <v>Ing.arch.Michal Štancl</v>
      </c>
      <c r="D9" s="28"/>
      <c r="E9" s="29"/>
      <c r="F9" s="12"/>
      <c r="G9" s="30"/>
    </row>
    <row r="10" spans="1:57" x14ac:dyDescent="0.2">
      <c r="A10" s="27" t="s">
        <v>14</v>
      </c>
      <c r="B10" s="12"/>
      <c r="C10" s="28" t="s">
        <v>446</v>
      </c>
      <c r="D10" s="28"/>
      <c r="E10" s="28"/>
      <c r="F10" s="12"/>
      <c r="G10" s="31"/>
    </row>
    <row r="11" spans="1:57" ht="13.5" customHeight="1" x14ac:dyDescent="0.2">
      <c r="A11" s="27" t="s">
        <v>15</v>
      </c>
      <c r="B11" s="12"/>
      <c r="C11" s="28"/>
      <c r="D11" s="28"/>
      <c r="E11" s="28"/>
      <c r="F11" s="12" t="s">
        <v>16</v>
      </c>
      <c r="G11" s="31">
        <v>20200620</v>
      </c>
      <c r="BA11" s="32"/>
      <c r="BB11" s="32"/>
      <c r="BC11" s="32"/>
      <c r="BD11" s="32"/>
      <c r="BE11" s="32"/>
    </row>
    <row r="12" spans="1:57" ht="12.75" customHeight="1" x14ac:dyDescent="0.2">
      <c r="A12" s="33" t="s">
        <v>17</v>
      </c>
      <c r="B12" s="10"/>
      <c r="C12" s="34"/>
      <c r="D12" s="34"/>
      <c r="E12" s="34"/>
      <c r="F12" s="35" t="s">
        <v>18</v>
      </c>
      <c r="G12" s="36"/>
    </row>
    <row r="13" spans="1:57" ht="28.5" customHeight="1" thickBot="1" x14ac:dyDescent="0.25">
      <c r="A13" s="37" t="s">
        <v>19</v>
      </c>
      <c r="B13" s="38"/>
      <c r="C13" s="38"/>
      <c r="D13" s="38"/>
      <c r="E13" s="39"/>
      <c r="F13" s="39"/>
      <c r="G13" s="40"/>
    </row>
    <row r="14" spans="1:57" ht="17.25" customHeight="1" thickBot="1" x14ac:dyDescent="0.25">
      <c r="A14" s="41" t="s">
        <v>20</v>
      </c>
      <c r="B14" s="42"/>
      <c r="C14" s="43"/>
      <c r="D14" s="44" t="s">
        <v>21</v>
      </c>
      <c r="E14" s="45"/>
      <c r="F14" s="45"/>
      <c r="G14" s="43"/>
    </row>
    <row r="15" spans="1:57" ht="15.95" customHeight="1" x14ac:dyDescent="0.2">
      <c r="A15" s="46"/>
      <c r="B15" s="47" t="s">
        <v>22</v>
      </c>
      <c r="C15" s="48">
        <f>HSV</f>
        <v>0</v>
      </c>
      <c r="D15" s="49" t="str">
        <f>Rekapitulace!A38</f>
        <v>Ztížené výrobní podmínky</v>
      </c>
      <c r="E15" s="50"/>
      <c r="F15" s="51"/>
      <c r="G15" s="48">
        <f>Rekapitulace!I38</f>
        <v>0</v>
      </c>
    </row>
    <row r="16" spans="1:57" ht="15.95" customHeight="1" x14ac:dyDescent="0.2">
      <c r="A16" s="46" t="s">
        <v>23</v>
      </c>
      <c r="B16" s="47" t="s">
        <v>24</v>
      </c>
      <c r="C16" s="48">
        <f>PSV</f>
        <v>0</v>
      </c>
      <c r="D16" s="9" t="str">
        <f>Rekapitulace!A39</f>
        <v>Oborová přirážka</v>
      </c>
      <c r="E16" s="52"/>
      <c r="F16" s="53"/>
      <c r="G16" s="48">
        <f>Rekapitulace!I39</f>
        <v>0</v>
      </c>
    </row>
    <row r="17" spans="1:7" ht="15.95" customHeight="1" x14ac:dyDescent="0.2">
      <c r="A17" s="46" t="s">
        <v>25</v>
      </c>
      <c r="B17" s="47" t="s">
        <v>26</v>
      </c>
      <c r="C17" s="48">
        <f>Mont</f>
        <v>0</v>
      </c>
      <c r="D17" s="9" t="str">
        <f>Rekapitulace!A40</f>
        <v>Přesun stavebních kapacit</v>
      </c>
      <c r="E17" s="52"/>
      <c r="F17" s="53"/>
      <c r="G17" s="48">
        <f>Rekapitulace!I40</f>
        <v>0</v>
      </c>
    </row>
    <row r="18" spans="1:7" ht="15.95" customHeight="1" x14ac:dyDescent="0.2">
      <c r="A18" s="54" t="s">
        <v>27</v>
      </c>
      <c r="B18" s="55" t="s">
        <v>28</v>
      </c>
      <c r="C18" s="48">
        <f>Dodavka</f>
        <v>0</v>
      </c>
      <c r="D18" s="9" t="str">
        <f>Rekapitulace!A41</f>
        <v>Mimostaveništní doprava</v>
      </c>
      <c r="E18" s="52"/>
      <c r="F18" s="53"/>
      <c r="G18" s="48">
        <f>Rekapitulace!I41</f>
        <v>0</v>
      </c>
    </row>
    <row r="19" spans="1:7" ht="15.95" customHeight="1" x14ac:dyDescent="0.2">
      <c r="A19" s="56" t="s">
        <v>29</v>
      </c>
      <c r="B19" s="47"/>
      <c r="C19" s="48">
        <f>SUM(C15:C18)</f>
        <v>0</v>
      </c>
      <c r="D19" s="9" t="str">
        <f>Rekapitulace!A42</f>
        <v>Zařízení staveniště</v>
      </c>
      <c r="E19" s="52"/>
      <c r="F19" s="53"/>
      <c r="G19" s="48">
        <f>Rekapitulace!I42</f>
        <v>0</v>
      </c>
    </row>
    <row r="20" spans="1:7" ht="15.95" customHeight="1" x14ac:dyDescent="0.2">
      <c r="A20" s="56"/>
      <c r="B20" s="47"/>
      <c r="C20" s="48"/>
      <c r="D20" s="9" t="str">
        <f>Rekapitulace!A43</f>
        <v>Provoz investora</v>
      </c>
      <c r="E20" s="52"/>
      <c r="F20" s="53"/>
      <c r="G20" s="48">
        <f>Rekapitulace!I43</f>
        <v>0</v>
      </c>
    </row>
    <row r="21" spans="1:7" ht="15.95" customHeight="1" x14ac:dyDescent="0.2">
      <c r="A21" s="56" t="s">
        <v>30</v>
      </c>
      <c r="B21" s="47"/>
      <c r="C21" s="48">
        <f>HZS</f>
        <v>0</v>
      </c>
      <c r="D21" s="9" t="str">
        <f>Rekapitulace!A44</f>
        <v>Kompletační činnost (IČD)</v>
      </c>
      <c r="E21" s="52"/>
      <c r="F21" s="53"/>
      <c r="G21" s="48">
        <f>Rekapitulace!I44</f>
        <v>0</v>
      </c>
    </row>
    <row r="22" spans="1:7" ht="15.95" customHeight="1" x14ac:dyDescent="0.2">
      <c r="A22" s="57" t="s">
        <v>31</v>
      </c>
      <c r="C22" s="48">
        <f>C19+C21</f>
        <v>0</v>
      </c>
      <c r="D22" s="9" t="s">
        <v>32</v>
      </c>
      <c r="E22" s="52"/>
      <c r="F22" s="53"/>
      <c r="G22" s="48">
        <f>G23-SUM(G15:G21)</f>
        <v>0</v>
      </c>
    </row>
    <row r="23" spans="1:7" ht="15.95" customHeight="1" thickBot="1" x14ac:dyDescent="0.25">
      <c r="A23" s="58" t="s">
        <v>33</v>
      </c>
      <c r="B23" s="59"/>
      <c r="C23" s="60">
        <f>C22+G23</f>
        <v>0</v>
      </c>
      <c r="D23" s="61" t="s">
        <v>34</v>
      </c>
      <c r="E23" s="62"/>
      <c r="F23" s="63"/>
      <c r="G23" s="48">
        <f>VRN</f>
        <v>0</v>
      </c>
    </row>
    <row r="24" spans="1:7" x14ac:dyDescent="0.2">
      <c r="A24" s="64" t="s">
        <v>35</v>
      </c>
      <c r="B24" s="65"/>
      <c r="C24" s="66"/>
      <c r="D24" s="65" t="s">
        <v>36</v>
      </c>
      <c r="E24" s="65"/>
      <c r="F24" s="67" t="s">
        <v>37</v>
      </c>
      <c r="G24" s="68"/>
    </row>
    <row r="25" spans="1:7" x14ac:dyDescent="0.2">
      <c r="A25" s="57" t="s">
        <v>38</v>
      </c>
      <c r="C25" s="69"/>
      <c r="D25" s="3" t="s">
        <v>38</v>
      </c>
      <c r="F25" s="70" t="s">
        <v>38</v>
      </c>
      <c r="G25" s="71"/>
    </row>
    <row r="26" spans="1:7" ht="37.5" customHeight="1" x14ac:dyDescent="0.2">
      <c r="A26" s="57" t="s">
        <v>39</v>
      </c>
      <c r="B26" s="72"/>
      <c r="C26" s="69"/>
      <c r="D26" s="3" t="s">
        <v>39</v>
      </c>
      <c r="F26" s="70" t="s">
        <v>39</v>
      </c>
      <c r="G26" s="71"/>
    </row>
    <row r="27" spans="1:7" x14ac:dyDescent="0.2">
      <c r="A27" s="57"/>
      <c r="B27" s="73"/>
      <c r="C27" s="69"/>
      <c r="F27" s="70"/>
      <c r="G27" s="71"/>
    </row>
    <row r="28" spans="1:7" x14ac:dyDescent="0.2">
      <c r="A28" s="57" t="s">
        <v>40</v>
      </c>
      <c r="C28" s="69"/>
      <c r="D28" s="70" t="s">
        <v>41</v>
      </c>
      <c r="E28" s="69"/>
      <c r="F28" s="3" t="s">
        <v>41</v>
      </c>
      <c r="G28" s="71"/>
    </row>
    <row r="29" spans="1:7" ht="69" customHeight="1" x14ac:dyDescent="0.2">
      <c r="A29" s="57"/>
      <c r="C29" s="74"/>
      <c r="D29" s="75"/>
      <c r="E29" s="74"/>
      <c r="G29" s="71"/>
    </row>
    <row r="30" spans="1:7" x14ac:dyDescent="0.2">
      <c r="A30" s="76" t="s">
        <v>42</v>
      </c>
      <c r="B30" s="77"/>
      <c r="C30" s="78">
        <v>21</v>
      </c>
      <c r="D30" s="77" t="s">
        <v>43</v>
      </c>
      <c r="E30" s="79"/>
      <c r="F30" s="80">
        <f>C23-F32</f>
        <v>0</v>
      </c>
      <c r="G30" s="81"/>
    </row>
    <row r="31" spans="1:7" x14ac:dyDescent="0.2">
      <c r="A31" s="76" t="s">
        <v>44</v>
      </c>
      <c r="B31" s="77"/>
      <c r="C31" s="78">
        <f>SazbaDPH1</f>
        <v>21</v>
      </c>
      <c r="D31" s="77" t="s">
        <v>45</v>
      </c>
      <c r="E31" s="79"/>
      <c r="F31" s="80">
        <f>ROUND(PRODUCT(F30,C31/100),0)</f>
        <v>0</v>
      </c>
      <c r="G31" s="81"/>
    </row>
    <row r="32" spans="1:7" x14ac:dyDescent="0.2">
      <c r="A32" s="76" t="s">
        <v>42</v>
      </c>
      <c r="B32" s="77"/>
      <c r="C32" s="78">
        <v>0</v>
      </c>
      <c r="D32" s="77" t="s">
        <v>45</v>
      </c>
      <c r="E32" s="79"/>
      <c r="F32" s="80">
        <v>0</v>
      </c>
      <c r="G32" s="81"/>
    </row>
    <row r="33" spans="1:8" x14ac:dyDescent="0.2">
      <c r="A33" s="76" t="s">
        <v>44</v>
      </c>
      <c r="B33" s="82"/>
      <c r="C33" s="83">
        <f>SazbaDPH2</f>
        <v>0</v>
      </c>
      <c r="D33" s="77" t="s">
        <v>45</v>
      </c>
      <c r="E33" s="53"/>
      <c r="F33" s="80">
        <f>ROUND(PRODUCT(F32,C33/100),0)</f>
        <v>0</v>
      </c>
      <c r="G33" s="81"/>
    </row>
    <row r="34" spans="1:8" s="89" customFormat="1" ht="19.5" customHeight="1" thickBot="1" x14ac:dyDescent="0.3">
      <c r="A34" s="84" t="s">
        <v>46</v>
      </c>
      <c r="B34" s="85"/>
      <c r="C34" s="85"/>
      <c r="D34" s="85"/>
      <c r="E34" s="86"/>
      <c r="F34" s="87">
        <f>ROUND(SUM(F30:F33),0)</f>
        <v>0</v>
      </c>
      <c r="G34" s="88"/>
    </row>
    <row r="36" spans="1:8" x14ac:dyDescent="0.2">
      <c r="A36" s="3" t="s">
        <v>47</v>
      </c>
      <c r="H36" s="3" t="s">
        <v>5</v>
      </c>
    </row>
    <row r="37" spans="1:8" ht="14.25" customHeight="1" x14ac:dyDescent="0.2">
      <c r="B37" s="90"/>
      <c r="C37" s="90"/>
      <c r="D37" s="90"/>
      <c r="E37" s="90"/>
      <c r="F37" s="90"/>
      <c r="G37" s="90"/>
      <c r="H37" s="3" t="s">
        <v>5</v>
      </c>
    </row>
    <row r="38" spans="1:8" ht="12.75" customHeight="1" x14ac:dyDescent="0.2">
      <c r="A38" s="91"/>
      <c r="B38" s="90"/>
      <c r="C38" s="90"/>
      <c r="D38" s="90"/>
      <c r="E38" s="90"/>
      <c r="F38" s="90"/>
      <c r="G38" s="90"/>
      <c r="H38" s="3" t="s">
        <v>5</v>
      </c>
    </row>
    <row r="39" spans="1:8" x14ac:dyDescent="0.2">
      <c r="A39" s="91"/>
      <c r="B39" s="90"/>
      <c r="C39" s="90"/>
      <c r="D39" s="90"/>
      <c r="E39" s="90"/>
      <c r="F39" s="90"/>
      <c r="G39" s="90"/>
      <c r="H39" s="3" t="s">
        <v>5</v>
      </c>
    </row>
    <row r="40" spans="1:8" x14ac:dyDescent="0.2">
      <c r="A40" s="91"/>
      <c r="B40" s="90"/>
      <c r="C40" s="90"/>
      <c r="D40" s="90"/>
      <c r="E40" s="90"/>
      <c r="F40" s="90"/>
      <c r="G40" s="90"/>
      <c r="H40" s="3" t="s">
        <v>5</v>
      </c>
    </row>
    <row r="41" spans="1:8" x14ac:dyDescent="0.2">
      <c r="A41" s="91"/>
      <c r="B41" s="90"/>
      <c r="C41" s="90"/>
      <c r="D41" s="90"/>
      <c r="E41" s="90"/>
      <c r="F41" s="90"/>
      <c r="G41" s="90"/>
      <c r="H41" s="3" t="s">
        <v>5</v>
      </c>
    </row>
    <row r="42" spans="1:8" x14ac:dyDescent="0.2">
      <c r="A42" s="91"/>
      <c r="B42" s="90"/>
      <c r="C42" s="90"/>
      <c r="D42" s="90"/>
      <c r="E42" s="90"/>
      <c r="F42" s="90"/>
      <c r="G42" s="90"/>
      <c r="H42" s="3" t="s">
        <v>5</v>
      </c>
    </row>
    <row r="43" spans="1:8" x14ac:dyDescent="0.2">
      <c r="A43" s="91"/>
      <c r="B43" s="90"/>
      <c r="C43" s="90"/>
      <c r="D43" s="90"/>
      <c r="E43" s="90"/>
      <c r="F43" s="90"/>
      <c r="G43" s="90"/>
      <c r="H43" s="3" t="s">
        <v>5</v>
      </c>
    </row>
    <row r="44" spans="1:8" x14ac:dyDescent="0.2">
      <c r="A44" s="91"/>
      <c r="B44" s="90"/>
      <c r="C44" s="90"/>
      <c r="D44" s="90"/>
      <c r="E44" s="90"/>
      <c r="F44" s="90"/>
      <c r="G44" s="90"/>
      <c r="H44" s="3" t="s">
        <v>5</v>
      </c>
    </row>
    <row r="45" spans="1:8" ht="0.75" customHeight="1" x14ac:dyDescent="0.2">
      <c r="A45" s="91"/>
      <c r="B45" s="90"/>
      <c r="C45" s="90"/>
      <c r="D45" s="90"/>
      <c r="E45" s="90"/>
      <c r="F45" s="90"/>
      <c r="G45" s="90"/>
      <c r="H45" s="3" t="s">
        <v>5</v>
      </c>
    </row>
    <row r="46" spans="1:8" x14ac:dyDescent="0.2">
      <c r="B46" s="92"/>
      <c r="C46" s="92"/>
      <c r="D46" s="92"/>
      <c r="E46" s="92"/>
      <c r="F46" s="92"/>
      <c r="G46" s="92"/>
    </row>
    <row r="47" spans="1:8" x14ac:dyDescent="0.2">
      <c r="B47" s="92"/>
      <c r="C47" s="92"/>
      <c r="D47" s="92"/>
      <c r="E47" s="92"/>
      <c r="F47" s="92"/>
      <c r="G47" s="92"/>
    </row>
    <row r="48" spans="1:8" x14ac:dyDescent="0.2">
      <c r="B48" s="92"/>
      <c r="C48" s="92"/>
      <c r="D48" s="92"/>
      <c r="E48" s="92"/>
      <c r="F48" s="92"/>
      <c r="G48" s="92"/>
    </row>
    <row r="49" spans="2:7" x14ac:dyDescent="0.2">
      <c r="B49" s="92"/>
      <c r="C49" s="92"/>
      <c r="D49" s="92"/>
      <c r="E49" s="92"/>
      <c r="F49" s="92"/>
      <c r="G49" s="92"/>
    </row>
    <row r="50" spans="2:7" x14ac:dyDescent="0.2">
      <c r="B50" s="92"/>
      <c r="C50" s="92"/>
      <c r="D50" s="92"/>
      <c r="E50" s="92"/>
      <c r="F50" s="92"/>
      <c r="G50" s="92"/>
    </row>
    <row r="51" spans="2:7" x14ac:dyDescent="0.2">
      <c r="B51" s="92"/>
      <c r="C51" s="92"/>
      <c r="D51" s="92"/>
      <c r="E51" s="92"/>
      <c r="F51" s="92"/>
      <c r="G51" s="92"/>
    </row>
    <row r="52" spans="2:7" x14ac:dyDescent="0.2">
      <c r="B52" s="92"/>
      <c r="C52" s="92"/>
      <c r="D52" s="92"/>
      <c r="E52" s="92"/>
      <c r="F52" s="92"/>
      <c r="G52" s="92"/>
    </row>
    <row r="53" spans="2:7" x14ac:dyDescent="0.2">
      <c r="B53" s="92"/>
      <c r="C53" s="92"/>
      <c r="D53" s="92"/>
      <c r="E53" s="92"/>
      <c r="F53" s="92"/>
      <c r="G53" s="92"/>
    </row>
    <row r="54" spans="2:7" x14ac:dyDescent="0.2">
      <c r="B54" s="92"/>
      <c r="C54" s="92"/>
      <c r="D54" s="92"/>
      <c r="E54" s="92"/>
      <c r="F54" s="92"/>
      <c r="G54" s="92"/>
    </row>
    <row r="55" spans="2:7" x14ac:dyDescent="0.2">
      <c r="B55" s="92"/>
      <c r="C55" s="92"/>
      <c r="D55" s="92"/>
      <c r="E55" s="92"/>
      <c r="F55" s="92"/>
      <c r="G55" s="92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A1110-C1CA-4D9D-B17F-0D227928F867}">
  <sheetPr codeName="List31"/>
  <dimension ref="A1:IV98"/>
  <sheetViews>
    <sheetView workbookViewId="0">
      <selection activeCell="H47" sqref="H47:I47"/>
    </sheetView>
  </sheetViews>
  <sheetFormatPr defaultRowHeight="12.75" x14ac:dyDescent="0.2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256" width="9.140625" style="3"/>
    <col min="257" max="257" width="5.85546875" style="3" customWidth="1"/>
    <col min="258" max="258" width="6.140625" style="3" customWidth="1"/>
    <col min="259" max="259" width="11.42578125" style="3" customWidth="1"/>
    <col min="260" max="260" width="15.85546875" style="3" customWidth="1"/>
    <col min="261" max="261" width="11.28515625" style="3" customWidth="1"/>
    <col min="262" max="262" width="10.85546875" style="3" customWidth="1"/>
    <col min="263" max="263" width="11" style="3" customWidth="1"/>
    <col min="264" max="264" width="11.140625" style="3" customWidth="1"/>
    <col min="265" max="265" width="10.7109375" style="3" customWidth="1"/>
    <col min="266" max="512" width="9.140625" style="3"/>
    <col min="513" max="513" width="5.85546875" style="3" customWidth="1"/>
    <col min="514" max="514" width="6.140625" style="3" customWidth="1"/>
    <col min="515" max="515" width="11.42578125" style="3" customWidth="1"/>
    <col min="516" max="516" width="15.85546875" style="3" customWidth="1"/>
    <col min="517" max="517" width="11.28515625" style="3" customWidth="1"/>
    <col min="518" max="518" width="10.85546875" style="3" customWidth="1"/>
    <col min="519" max="519" width="11" style="3" customWidth="1"/>
    <col min="520" max="520" width="11.140625" style="3" customWidth="1"/>
    <col min="521" max="521" width="10.7109375" style="3" customWidth="1"/>
    <col min="522" max="768" width="9.140625" style="3"/>
    <col min="769" max="769" width="5.85546875" style="3" customWidth="1"/>
    <col min="770" max="770" width="6.140625" style="3" customWidth="1"/>
    <col min="771" max="771" width="11.42578125" style="3" customWidth="1"/>
    <col min="772" max="772" width="15.85546875" style="3" customWidth="1"/>
    <col min="773" max="773" width="11.28515625" style="3" customWidth="1"/>
    <col min="774" max="774" width="10.85546875" style="3" customWidth="1"/>
    <col min="775" max="775" width="11" style="3" customWidth="1"/>
    <col min="776" max="776" width="11.140625" style="3" customWidth="1"/>
    <col min="777" max="777" width="10.7109375" style="3" customWidth="1"/>
    <col min="778" max="1024" width="9.140625" style="3"/>
    <col min="1025" max="1025" width="5.85546875" style="3" customWidth="1"/>
    <col min="1026" max="1026" width="6.140625" style="3" customWidth="1"/>
    <col min="1027" max="1027" width="11.42578125" style="3" customWidth="1"/>
    <col min="1028" max="1028" width="15.85546875" style="3" customWidth="1"/>
    <col min="1029" max="1029" width="11.28515625" style="3" customWidth="1"/>
    <col min="1030" max="1030" width="10.85546875" style="3" customWidth="1"/>
    <col min="1031" max="1031" width="11" style="3" customWidth="1"/>
    <col min="1032" max="1032" width="11.140625" style="3" customWidth="1"/>
    <col min="1033" max="1033" width="10.7109375" style="3" customWidth="1"/>
    <col min="1034" max="1280" width="9.140625" style="3"/>
    <col min="1281" max="1281" width="5.85546875" style="3" customWidth="1"/>
    <col min="1282" max="1282" width="6.140625" style="3" customWidth="1"/>
    <col min="1283" max="1283" width="11.42578125" style="3" customWidth="1"/>
    <col min="1284" max="1284" width="15.85546875" style="3" customWidth="1"/>
    <col min="1285" max="1285" width="11.28515625" style="3" customWidth="1"/>
    <col min="1286" max="1286" width="10.85546875" style="3" customWidth="1"/>
    <col min="1287" max="1287" width="11" style="3" customWidth="1"/>
    <col min="1288" max="1288" width="11.140625" style="3" customWidth="1"/>
    <col min="1289" max="1289" width="10.7109375" style="3" customWidth="1"/>
    <col min="1290" max="1536" width="9.140625" style="3"/>
    <col min="1537" max="1537" width="5.85546875" style="3" customWidth="1"/>
    <col min="1538" max="1538" width="6.140625" style="3" customWidth="1"/>
    <col min="1539" max="1539" width="11.42578125" style="3" customWidth="1"/>
    <col min="1540" max="1540" width="15.85546875" style="3" customWidth="1"/>
    <col min="1541" max="1541" width="11.28515625" style="3" customWidth="1"/>
    <col min="1542" max="1542" width="10.85546875" style="3" customWidth="1"/>
    <col min="1543" max="1543" width="11" style="3" customWidth="1"/>
    <col min="1544" max="1544" width="11.140625" style="3" customWidth="1"/>
    <col min="1545" max="1545" width="10.7109375" style="3" customWidth="1"/>
    <col min="1546" max="1792" width="9.140625" style="3"/>
    <col min="1793" max="1793" width="5.85546875" style="3" customWidth="1"/>
    <col min="1794" max="1794" width="6.140625" style="3" customWidth="1"/>
    <col min="1795" max="1795" width="11.42578125" style="3" customWidth="1"/>
    <col min="1796" max="1796" width="15.85546875" style="3" customWidth="1"/>
    <col min="1797" max="1797" width="11.28515625" style="3" customWidth="1"/>
    <col min="1798" max="1798" width="10.85546875" style="3" customWidth="1"/>
    <col min="1799" max="1799" width="11" style="3" customWidth="1"/>
    <col min="1800" max="1800" width="11.140625" style="3" customWidth="1"/>
    <col min="1801" max="1801" width="10.7109375" style="3" customWidth="1"/>
    <col min="1802" max="2048" width="9.140625" style="3"/>
    <col min="2049" max="2049" width="5.85546875" style="3" customWidth="1"/>
    <col min="2050" max="2050" width="6.140625" style="3" customWidth="1"/>
    <col min="2051" max="2051" width="11.42578125" style="3" customWidth="1"/>
    <col min="2052" max="2052" width="15.85546875" style="3" customWidth="1"/>
    <col min="2053" max="2053" width="11.28515625" style="3" customWidth="1"/>
    <col min="2054" max="2054" width="10.85546875" style="3" customWidth="1"/>
    <col min="2055" max="2055" width="11" style="3" customWidth="1"/>
    <col min="2056" max="2056" width="11.140625" style="3" customWidth="1"/>
    <col min="2057" max="2057" width="10.7109375" style="3" customWidth="1"/>
    <col min="2058" max="2304" width="9.140625" style="3"/>
    <col min="2305" max="2305" width="5.85546875" style="3" customWidth="1"/>
    <col min="2306" max="2306" width="6.140625" style="3" customWidth="1"/>
    <col min="2307" max="2307" width="11.42578125" style="3" customWidth="1"/>
    <col min="2308" max="2308" width="15.85546875" style="3" customWidth="1"/>
    <col min="2309" max="2309" width="11.28515625" style="3" customWidth="1"/>
    <col min="2310" max="2310" width="10.85546875" style="3" customWidth="1"/>
    <col min="2311" max="2311" width="11" style="3" customWidth="1"/>
    <col min="2312" max="2312" width="11.140625" style="3" customWidth="1"/>
    <col min="2313" max="2313" width="10.7109375" style="3" customWidth="1"/>
    <col min="2314" max="2560" width="9.140625" style="3"/>
    <col min="2561" max="2561" width="5.85546875" style="3" customWidth="1"/>
    <col min="2562" max="2562" width="6.140625" style="3" customWidth="1"/>
    <col min="2563" max="2563" width="11.42578125" style="3" customWidth="1"/>
    <col min="2564" max="2564" width="15.85546875" style="3" customWidth="1"/>
    <col min="2565" max="2565" width="11.28515625" style="3" customWidth="1"/>
    <col min="2566" max="2566" width="10.85546875" style="3" customWidth="1"/>
    <col min="2567" max="2567" width="11" style="3" customWidth="1"/>
    <col min="2568" max="2568" width="11.140625" style="3" customWidth="1"/>
    <col min="2569" max="2569" width="10.7109375" style="3" customWidth="1"/>
    <col min="2570" max="2816" width="9.140625" style="3"/>
    <col min="2817" max="2817" width="5.85546875" style="3" customWidth="1"/>
    <col min="2818" max="2818" width="6.140625" style="3" customWidth="1"/>
    <col min="2819" max="2819" width="11.42578125" style="3" customWidth="1"/>
    <col min="2820" max="2820" width="15.85546875" style="3" customWidth="1"/>
    <col min="2821" max="2821" width="11.28515625" style="3" customWidth="1"/>
    <col min="2822" max="2822" width="10.85546875" style="3" customWidth="1"/>
    <col min="2823" max="2823" width="11" style="3" customWidth="1"/>
    <col min="2824" max="2824" width="11.140625" style="3" customWidth="1"/>
    <col min="2825" max="2825" width="10.7109375" style="3" customWidth="1"/>
    <col min="2826" max="3072" width="9.140625" style="3"/>
    <col min="3073" max="3073" width="5.85546875" style="3" customWidth="1"/>
    <col min="3074" max="3074" width="6.140625" style="3" customWidth="1"/>
    <col min="3075" max="3075" width="11.42578125" style="3" customWidth="1"/>
    <col min="3076" max="3076" width="15.85546875" style="3" customWidth="1"/>
    <col min="3077" max="3077" width="11.28515625" style="3" customWidth="1"/>
    <col min="3078" max="3078" width="10.85546875" style="3" customWidth="1"/>
    <col min="3079" max="3079" width="11" style="3" customWidth="1"/>
    <col min="3080" max="3080" width="11.140625" style="3" customWidth="1"/>
    <col min="3081" max="3081" width="10.7109375" style="3" customWidth="1"/>
    <col min="3082" max="3328" width="9.140625" style="3"/>
    <col min="3329" max="3329" width="5.85546875" style="3" customWidth="1"/>
    <col min="3330" max="3330" width="6.140625" style="3" customWidth="1"/>
    <col min="3331" max="3331" width="11.42578125" style="3" customWidth="1"/>
    <col min="3332" max="3332" width="15.85546875" style="3" customWidth="1"/>
    <col min="3333" max="3333" width="11.28515625" style="3" customWidth="1"/>
    <col min="3334" max="3334" width="10.85546875" style="3" customWidth="1"/>
    <col min="3335" max="3335" width="11" style="3" customWidth="1"/>
    <col min="3336" max="3336" width="11.140625" style="3" customWidth="1"/>
    <col min="3337" max="3337" width="10.7109375" style="3" customWidth="1"/>
    <col min="3338" max="3584" width="9.140625" style="3"/>
    <col min="3585" max="3585" width="5.85546875" style="3" customWidth="1"/>
    <col min="3586" max="3586" width="6.140625" style="3" customWidth="1"/>
    <col min="3587" max="3587" width="11.42578125" style="3" customWidth="1"/>
    <col min="3588" max="3588" width="15.85546875" style="3" customWidth="1"/>
    <col min="3589" max="3589" width="11.28515625" style="3" customWidth="1"/>
    <col min="3590" max="3590" width="10.85546875" style="3" customWidth="1"/>
    <col min="3591" max="3591" width="11" style="3" customWidth="1"/>
    <col min="3592" max="3592" width="11.140625" style="3" customWidth="1"/>
    <col min="3593" max="3593" width="10.7109375" style="3" customWidth="1"/>
    <col min="3594" max="3840" width="9.140625" style="3"/>
    <col min="3841" max="3841" width="5.85546875" style="3" customWidth="1"/>
    <col min="3842" max="3842" width="6.140625" style="3" customWidth="1"/>
    <col min="3843" max="3843" width="11.42578125" style="3" customWidth="1"/>
    <col min="3844" max="3844" width="15.85546875" style="3" customWidth="1"/>
    <col min="3845" max="3845" width="11.28515625" style="3" customWidth="1"/>
    <col min="3846" max="3846" width="10.85546875" style="3" customWidth="1"/>
    <col min="3847" max="3847" width="11" style="3" customWidth="1"/>
    <col min="3848" max="3848" width="11.140625" style="3" customWidth="1"/>
    <col min="3849" max="3849" width="10.7109375" style="3" customWidth="1"/>
    <col min="3850" max="4096" width="9.140625" style="3"/>
    <col min="4097" max="4097" width="5.85546875" style="3" customWidth="1"/>
    <col min="4098" max="4098" width="6.140625" style="3" customWidth="1"/>
    <col min="4099" max="4099" width="11.42578125" style="3" customWidth="1"/>
    <col min="4100" max="4100" width="15.85546875" style="3" customWidth="1"/>
    <col min="4101" max="4101" width="11.28515625" style="3" customWidth="1"/>
    <col min="4102" max="4102" width="10.85546875" style="3" customWidth="1"/>
    <col min="4103" max="4103" width="11" style="3" customWidth="1"/>
    <col min="4104" max="4104" width="11.140625" style="3" customWidth="1"/>
    <col min="4105" max="4105" width="10.7109375" style="3" customWidth="1"/>
    <col min="4106" max="4352" width="9.140625" style="3"/>
    <col min="4353" max="4353" width="5.85546875" style="3" customWidth="1"/>
    <col min="4354" max="4354" width="6.140625" style="3" customWidth="1"/>
    <col min="4355" max="4355" width="11.42578125" style="3" customWidth="1"/>
    <col min="4356" max="4356" width="15.85546875" style="3" customWidth="1"/>
    <col min="4357" max="4357" width="11.28515625" style="3" customWidth="1"/>
    <col min="4358" max="4358" width="10.85546875" style="3" customWidth="1"/>
    <col min="4359" max="4359" width="11" style="3" customWidth="1"/>
    <col min="4360" max="4360" width="11.140625" style="3" customWidth="1"/>
    <col min="4361" max="4361" width="10.7109375" style="3" customWidth="1"/>
    <col min="4362" max="4608" width="9.140625" style="3"/>
    <col min="4609" max="4609" width="5.85546875" style="3" customWidth="1"/>
    <col min="4610" max="4610" width="6.140625" style="3" customWidth="1"/>
    <col min="4611" max="4611" width="11.42578125" style="3" customWidth="1"/>
    <col min="4612" max="4612" width="15.85546875" style="3" customWidth="1"/>
    <col min="4613" max="4613" width="11.28515625" style="3" customWidth="1"/>
    <col min="4614" max="4614" width="10.85546875" style="3" customWidth="1"/>
    <col min="4615" max="4615" width="11" style="3" customWidth="1"/>
    <col min="4616" max="4616" width="11.140625" style="3" customWidth="1"/>
    <col min="4617" max="4617" width="10.7109375" style="3" customWidth="1"/>
    <col min="4618" max="4864" width="9.140625" style="3"/>
    <col min="4865" max="4865" width="5.85546875" style="3" customWidth="1"/>
    <col min="4866" max="4866" width="6.140625" style="3" customWidth="1"/>
    <col min="4867" max="4867" width="11.42578125" style="3" customWidth="1"/>
    <col min="4868" max="4868" width="15.85546875" style="3" customWidth="1"/>
    <col min="4869" max="4869" width="11.28515625" style="3" customWidth="1"/>
    <col min="4870" max="4870" width="10.85546875" style="3" customWidth="1"/>
    <col min="4871" max="4871" width="11" style="3" customWidth="1"/>
    <col min="4872" max="4872" width="11.140625" style="3" customWidth="1"/>
    <col min="4873" max="4873" width="10.7109375" style="3" customWidth="1"/>
    <col min="4874" max="5120" width="9.140625" style="3"/>
    <col min="5121" max="5121" width="5.85546875" style="3" customWidth="1"/>
    <col min="5122" max="5122" width="6.140625" style="3" customWidth="1"/>
    <col min="5123" max="5123" width="11.42578125" style="3" customWidth="1"/>
    <col min="5124" max="5124" width="15.85546875" style="3" customWidth="1"/>
    <col min="5125" max="5125" width="11.28515625" style="3" customWidth="1"/>
    <col min="5126" max="5126" width="10.85546875" style="3" customWidth="1"/>
    <col min="5127" max="5127" width="11" style="3" customWidth="1"/>
    <col min="5128" max="5128" width="11.140625" style="3" customWidth="1"/>
    <col min="5129" max="5129" width="10.7109375" style="3" customWidth="1"/>
    <col min="5130" max="5376" width="9.140625" style="3"/>
    <col min="5377" max="5377" width="5.85546875" style="3" customWidth="1"/>
    <col min="5378" max="5378" width="6.140625" style="3" customWidth="1"/>
    <col min="5379" max="5379" width="11.42578125" style="3" customWidth="1"/>
    <col min="5380" max="5380" width="15.85546875" style="3" customWidth="1"/>
    <col min="5381" max="5381" width="11.28515625" style="3" customWidth="1"/>
    <col min="5382" max="5382" width="10.85546875" style="3" customWidth="1"/>
    <col min="5383" max="5383" width="11" style="3" customWidth="1"/>
    <col min="5384" max="5384" width="11.140625" style="3" customWidth="1"/>
    <col min="5385" max="5385" width="10.7109375" style="3" customWidth="1"/>
    <col min="5386" max="5632" width="9.140625" style="3"/>
    <col min="5633" max="5633" width="5.85546875" style="3" customWidth="1"/>
    <col min="5634" max="5634" width="6.140625" style="3" customWidth="1"/>
    <col min="5635" max="5635" width="11.42578125" style="3" customWidth="1"/>
    <col min="5636" max="5636" width="15.85546875" style="3" customWidth="1"/>
    <col min="5637" max="5637" width="11.28515625" style="3" customWidth="1"/>
    <col min="5638" max="5638" width="10.85546875" style="3" customWidth="1"/>
    <col min="5639" max="5639" width="11" style="3" customWidth="1"/>
    <col min="5640" max="5640" width="11.140625" style="3" customWidth="1"/>
    <col min="5641" max="5641" width="10.7109375" style="3" customWidth="1"/>
    <col min="5642" max="5888" width="9.140625" style="3"/>
    <col min="5889" max="5889" width="5.85546875" style="3" customWidth="1"/>
    <col min="5890" max="5890" width="6.140625" style="3" customWidth="1"/>
    <col min="5891" max="5891" width="11.42578125" style="3" customWidth="1"/>
    <col min="5892" max="5892" width="15.85546875" style="3" customWidth="1"/>
    <col min="5893" max="5893" width="11.28515625" style="3" customWidth="1"/>
    <col min="5894" max="5894" width="10.85546875" style="3" customWidth="1"/>
    <col min="5895" max="5895" width="11" style="3" customWidth="1"/>
    <col min="5896" max="5896" width="11.140625" style="3" customWidth="1"/>
    <col min="5897" max="5897" width="10.7109375" style="3" customWidth="1"/>
    <col min="5898" max="6144" width="9.140625" style="3"/>
    <col min="6145" max="6145" width="5.85546875" style="3" customWidth="1"/>
    <col min="6146" max="6146" width="6.140625" style="3" customWidth="1"/>
    <col min="6147" max="6147" width="11.42578125" style="3" customWidth="1"/>
    <col min="6148" max="6148" width="15.85546875" style="3" customWidth="1"/>
    <col min="6149" max="6149" width="11.28515625" style="3" customWidth="1"/>
    <col min="6150" max="6150" width="10.85546875" style="3" customWidth="1"/>
    <col min="6151" max="6151" width="11" style="3" customWidth="1"/>
    <col min="6152" max="6152" width="11.140625" style="3" customWidth="1"/>
    <col min="6153" max="6153" width="10.7109375" style="3" customWidth="1"/>
    <col min="6154" max="6400" width="9.140625" style="3"/>
    <col min="6401" max="6401" width="5.85546875" style="3" customWidth="1"/>
    <col min="6402" max="6402" width="6.140625" style="3" customWidth="1"/>
    <col min="6403" max="6403" width="11.42578125" style="3" customWidth="1"/>
    <col min="6404" max="6404" width="15.85546875" style="3" customWidth="1"/>
    <col min="6405" max="6405" width="11.28515625" style="3" customWidth="1"/>
    <col min="6406" max="6406" width="10.85546875" style="3" customWidth="1"/>
    <col min="6407" max="6407" width="11" style="3" customWidth="1"/>
    <col min="6408" max="6408" width="11.140625" style="3" customWidth="1"/>
    <col min="6409" max="6409" width="10.7109375" style="3" customWidth="1"/>
    <col min="6410" max="6656" width="9.140625" style="3"/>
    <col min="6657" max="6657" width="5.85546875" style="3" customWidth="1"/>
    <col min="6658" max="6658" width="6.140625" style="3" customWidth="1"/>
    <col min="6659" max="6659" width="11.42578125" style="3" customWidth="1"/>
    <col min="6660" max="6660" width="15.85546875" style="3" customWidth="1"/>
    <col min="6661" max="6661" width="11.28515625" style="3" customWidth="1"/>
    <col min="6662" max="6662" width="10.85546875" style="3" customWidth="1"/>
    <col min="6663" max="6663" width="11" style="3" customWidth="1"/>
    <col min="6664" max="6664" width="11.140625" style="3" customWidth="1"/>
    <col min="6665" max="6665" width="10.7109375" style="3" customWidth="1"/>
    <col min="6666" max="6912" width="9.140625" style="3"/>
    <col min="6913" max="6913" width="5.85546875" style="3" customWidth="1"/>
    <col min="6914" max="6914" width="6.140625" style="3" customWidth="1"/>
    <col min="6915" max="6915" width="11.42578125" style="3" customWidth="1"/>
    <col min="6916" max="6916" width="15.85546875" style="3" customWidth="1"/>
    <col min="6917" max="6917" width="11.28515625" style="3" customWidth="1"/>
    <col min="6918" max="6918" width="10.85546875" style="3" customWidth="1"/>
    <col min="6919" max="6919" width="11" style="3" customWidth="1"/>
    <col min="6920" max="6920" width="11.140625" style="3" customWidth="1"/>
    <col min="6921" max="6921" width="10.7109375" style="3" customWidth="1"/>
    <col min="6922" max="7168" width="9.140625" style="3"/>
    <col min="7169" max="7169" width="5.85546875" style="3" customWidth="1"/>
    <col min="7170" max="7170" width="6.140625" style="3" customWidth="1"/>
    <col min="7171" max="7171" width="11.42578125" style="3" customWidth="1"/>
    <col min="7172" max="7172" width="15.85546875" style="3" customWidth="1"/>
    <col min="7173" max="7173" width="11.28515625" style="3" customWidth="1"/>
    <col min="7174" max="7174" width="10.85546875" style="3" customWidth="1"/>
    <col min="7175" max="7175" width="11" style="3" customWidth="1"/>
    <col min="7176" max="7176" width="11.140625" style="3" customWidth="1"/>
    <col min="7177" max="7177" width="10.7109375" style="3" customWidth="1"/>
    <col min="7178" max="7424" width="9.140625" style="3"/>
    <col min="7425" max="7425" width="5.85546875" style="3" customWidth="1"/>
    <col min="7426" max="7426" width="6.140625" style="3" customWidth="1"/>
    <col min="7427" max="7427" width="11.42578125" style="3" customWidth="1"/>
    <col min="7428" max="7428" width="15.85546875" style="3" customWidth="1"/>
    <col min="7429" max="7429" width="11.28515625" style="3" customWidth="1"/>
    <col min="7430" max="7430" width="10.85546875" style="3" customWidth="1"/>
    <col min="7431" max="7431" width="11" style="3" customWidth="1"/>
    <col min="7432" max="7432" width="11.140625" style="3" customWidth="1"/>
    <col min="7433" max="7433" width="10.7109375" style="3" customWidth="1"/>
    <col min="7434" max="7680" width="9.140625" style="3"/>
    <col min="7681" max="7681" width="5.85546875" style="3" customWidth="1"/>
    <col min="7682" max="7682" width="6.140625" style="3" customWidth="1"/>
    <col min="7683" max="7683" width="11.42578125" style="3" customWidth="1"/>
    <col min="7684" max="7684" width="15.85546875" style="3" customWidth="1"/>
    <col min="7685" max="7685" width="11.28515625" style="3" customWidth="1"/>
    <col min="7686" max="7686" width="10.85546875" style="3" customWidth="1"/>
    <col min="7687" max="7687" width="11" style="3" customWidth="1"/>
    <col min="7688" max="7688" width="11.140625" style="3" customWidth="1"/>
    <col min="7689" max="7689" width="10.7109375" style="3" customWidth="1"/>
    <col min="7690" max="7936" width="9.140625" style="3"/>
    <col min="7937" max="7937" width="5.85546875" style="3" customWidth="1"/>
    <col min="7938" max="7938" width="6.140625" style="3" customWidth="1"/>
    <col min="7939" max="7939" width="11.42578125" style="3" customWidth="1"/>
    <col min="7940" max="7940" width="15.85546875" style="3" customWidth="1"/>
    <col min="7941" max="7941" width="11.28515625" style="3" customWidth="1"/>
    <col min="7942" max="7942" width="10.85546875" style="3" customWidth="1"/>
    <col min="7943" max="7943" width="11" style="3" customWidth="1"/>
    <col min="7944" max="7944" width="11.140625" style="3" customWidth="1"/>
    <col min="7945" max="7945" width="10.7109375" style="3" customWidth="1"/>
    <col min="7946" max="8192" width="9.140625" style="3"/>
    <col min="8193" max="8193" width="5.85546875" style="3" customWidth="1"/>
    <col min="8194" max="8194" width="6.140625" style="3" customWidth="1"/>
    <col min="8195" max="8195" width="11.42578125" style="3" customWidth="1"/>
    <col min="8196" max="8196" width="15.85546875" style="3" customWidth="1"/>
    <col min="8197" max="8197" width="11.28515625" style="3" customWidth="1"/>
    <col min="8198" max="8198" width="10.85546875" style="3" customWidth="1"/>
    <col min="8199" max="8199" width="11" style="3" customWidth="1"/>
    <col min="8200" max="8200" width="11.140625" style="3" customWidth="1"/>
    <col min="8201" max="8201" width="10.7109375" style="3" customWidth="1"/>
    <col min="8202" max="8448" width="9.140625" style="3"/>
    <col min="8449" max="8449" width="5.85546875" style="3" customWidth="1"/>
    <col min="8450" max="8450" width="6.140625" style="3" customWidth="1"/>
    <col min="8451" max="8451" width="11.42578125" style="3" customWidth="1"/>
    <col min="8452" max="8452" width="15.85546875" style="3" customWidth="1"/>
    <col min="8453" max="8453" width="11.28515625" style="3" customWidth="1"/>
    <col min="8454" max="8454" width="10.85546875" style="3" customWidth="1"/>
    <col min="8455" max="8455" width="11" style="3" customWidth="1"/>
    <col min="8456" max="8456" width="11.140625" style="3" customWidth="1"/>
    <col min="8457" max="8457" width="10.7109375" style="3" customWidth="1"/>
    <col min="8458" max="8704" width="9.140625" style="3"/>
    <col min="8705" max="8705" width="5.85546875" style="3" customWidth="1"/>
    <col min="8706" max="8706" width="6.140625" style="3" customWidth="1"/>
    <col min="8707" max="8707" width="11.42578125" style="3" customWidth="1"/>
    <col min="8708" max="8708" width="15.85546875" style="3" customWidth="1"/>
    <col min="8709" max="8709" width="11.28515625" style="3" customWidth="1"/>
    <col min="8710" max="8710" width="10.85546875" style="3" customWidth="1"/>
    <col min="8711" max="8711" width="11" style="3" customWidth="1"/>
    <col min="8712" max="8712" width="11.140625" style="3" customWidth="1"/>
    <col min="8713" max="8713" width="10.7109375" style="3" customWidth="1"/>
    <col min="8714" max="8960" width="9.140625" style="3"/>
    <col min="8961" max="8961" width="5.85546875" style="3" customWidth="1"/>
    <col min="8962" max="8962" width="6.140625" style="3" customWidth="1"/>
    <col min="8963" max="8963" width="11.42578125" style="3" customWidth="1"/>
    <col min="8964" max="8964" width="15.85546875" style="3" customWidth="1"/>
    <col min="8965" max="8965" width="11.28515625" style="3" customWidth="1"/>
    <col min="8966" max="8966" width="10.85546875" style="3" customWidth="1"/>
    <col min="8967" max="8967" width="11" style="3" customWidth="1"/>
    <col min="8968" max="8968" width="11.140625" style="3" customWidth="1"/>
    <col min="8969" max="8969" width="10.7109375" style="3" customWidth="1"/>
    <col min="8970" max="9216" width="9.140625" style="3"/>
    <col min="9217" max="9217" width="5.85546875" style="3" customWidth="1"/>
    <col min="9218" max="9218" width="6.140625" style="3" customWidth="1"/>
    <col min="9219" max="9219" width="11.42578125" style="3" customWidth="1"/>
    <col min="9220" max="9220" width="15.85546875" style="3" customWidth="1"/>
    <col min="9221" max="9221" width="11.28515625" style="3" customWidth="1"/>
    <col min="9222" max="9222" width="10.85546875" style="3" customWidth="1"/>
    <col min="9223" max="9223" width="11" style="3" customWidth="1"/>
    <col min="9224" max="9224" width="11.140625" style="3" customWidth="1"/>
    <col min="9225" max="9225" width="10.7109375" style="3" customWidth="1"/>
    <col min="9226" max="9472" width="9.140625" style="3"/>
    <col min="9473" max="9473" width="5.85546875" style="3" customWidth="1"/>
    <col min="9474" max="9474" width="6.140625" style="3" customWidth="1"/>
    <col min="9475" max="9475" width="11.42578125" style="3" customWidth="1"/>
    <col min="9476" max="9476" width="15.85546875" style="3" customWidth="1"/>
    <col min="9477" max="9477" width="11.28515625" style="3" customWidth="1"/>
    <col min="9478" max="9478" width="10.85546875" style="3" customWidth="1"/>
    <col min="9479" max="9479" width="11" style="3" customWidth="1"/>
    <col min="9480" max="9480" width="11.140625" style="3" customWidth="1"/>
    <col min="9481" max="9481" width="10.7109375" style="3" customWidth="1"/>
    <col min="9482" max="9728" width="9.140625" style="3"/>
    <col min="9729" max="9729" width="5.85546875" style="3" customWidth="1"/>
    <col min="9730" max="9730" width="6.140625" style="3" customWidth="1"/>
    <col min="9731" max="9731" width="11.42578125" style="3" customWidth="1"/>
    <col min="9732" max="9732" width="15.85546875" style="3" customWidth="1"/>
    <col min="9733" max="9733" width="11.28515625" style="3" customWidth="1"/>
    <col min="9734" max="9734" width="10.85546875" style="3" customWidth="1"/>
    <col min="9735" max="9735" width="11" style="3" customWidth="1"/>
    <col min="9736" max="9736" width="11.140625" style="3" customWidth="1"/>
    <col min="9737" max="9737" width="10.7109375" style="3" customWidth="1"/>
    <col min="9738" max="9984" width="9.140625" style="3"/>
    <col min="9985" max="9985" width="5.85546875" style="3" customWidth="1"/>
    <col min="9986" max="9986" width="6.140625" style="3" customWidth="1"/>
    <col min="9987" max="9987" width="11.42578125" style="3" customWidth="1"/>
    <col min="9988" max="9988" width="15.85546875" style="3" customWidth="1"/>
    <col min="9989" max="9989" width="11.28515625" style="3" customWidth="1"/>
    <col min="9990" max="9990" width="10.85546875" style="3" customWidth="1"/>
    <col min="9991" max="9991" width="11" style="3" customWidth="1"/>
    <col min="9992" max="9992" width="11.140625" style="3" customWidth="1"/>
    <col min="9993" max="9993" width="10.7109375" style="3" customWidth="1"/>
    <col min="9994" max="10240" width="9.140625" style="3"/>
    <col min="10241" max="10241" width="5.85546875" style="3" customWidth="1"/>
    <col min="10242" max="10242" width="6.140625" style="3" customWidth="1"/>
    <col min="10243" max="10243" width="11.42578125" style="3" customWidth="1"/>
    <col min="10244" max="10244" width="15.85546875" style="3" customWidth="1"/>
    <col min="10245" max="10245" width="11.28515625" style="3" customWidth="1"/>
    <col min="10246" max="10246" width="10.85546875" style="3" customWidth="1"/>
    <col min="10247" max="10247" width="11" style="3" customWidth="1"/>
    <col min="10248" max="10248" width="11.140625" style="3" customWidth="1"/>
    <col min="10249" max="10249" width="10.7109375" style="3" customWidth="1"/>
    <col min="10250" max="10496" width="9.140625" style="3"/>
    <col min="10497" max="10497" width="5.85546875" style="3" customWidth="1"/>
    <col min="10498" max="10498" width="6.140625" style="3" customWidth="1"/>
    <col min="10499" max="10499" width="11.42578125" style="3" customWidth="1"/>
    <col min="10500" max="10500" width="15.85546875" style="3" customWidth="1"/>
    <col min="10501" max="10501" width="11.28515625" style="3" customWidth="1"/>
    <col min="10502" max="10502" width="10.85546875" style="3" customWidth="1"/>
    <col min="10503" max="10503" width="11" style="3" customWidth="1"/>
    <col min="10504" max="10504" width="11.140625" style="3" customWidth="1"/>
    <col min="10505" max="10505" width="10.7109375" style="3" customWidth="1"/>
    <col min="10506" max="10752" width="9.140625" style="3"/>
    <col min="10753" max="10753" width="5.85546875" style="3" customWidth="1"/>
    <col min="10754" max="10754" width="6.140625" style="3" customWidth="1"/>
    <col min="10755" max="10755" width="11.42578125" style="3" customWidth="1"/>
    <col min="10756" max="10756" width="15.85546875" style="3" customWidth="1"/>
    <col min="10757" max="10757" width="11.28515625" style="3" customWidth="1"/>
    <col min="10758" max="10758" width="10.85546875" style="3" customWidth="1"/>
    <col min="10759" max="10759" width="11" style="3" customWidth="1"/>
    <col min="10760" max="10760" width="11.140625" style="3" customWidth="1"/>
    <col min="10761" max="10761" width="10.7109375" style="3" customWidth="1"/>
    <col min="10762" max="11008" width="9.140625" style="3"/>
    <col min="11009" max="11009" width="5.85546875" style="3" customWidth="1"/>
    <col min="11010" max="11010" width="6.140625" style="3" customWidth="1"/>
    <col min="11011" max="11011" width="11.42578125" style="3" customWidth="1"/>
    <col min="11012" max="11012" width="15.85546875" style="3" customWidth="1"/>
    <col min="11013" max="11013" width="11.28515625" style="3" customWidth="1"/>
    <col min="11014" max="11014" width="10.85546875" style="3" customWidth="1"/>
    <col min="11015" max="11015" width="11" style="3" customWidth="1"/>
    <col min="11016" max="11016" width="11.140625" style="3" customWidth="1"/>
    <col min="11017" max="11017" width="10.7109375" style="3" customWidth="1"/>
    <col min="11018" max="11264" width="9.140625" style="3"/>
    <col min="11265" max="11265" width="5.85546875" style="3" customWidth="1"/>
    <col min="11266" max="11266" width="6.140625" style="3" customWidth="1"/>
    <col min="11267" max="11267" width="11.42578125" style="3" customWidth="1"/>
    <col min="11268" max="11268" width="15.85546875" style="3" customWidth="1"/>
    <col min="11269" max="11269" width="11.28515625" style="3" customWidth="1"/>
    <col min="11270" max="11270" width="10.85546875" style="3" customWidth="1"/>
    <col min="11271" max="11271" width="11" style="3" customWidth="1"/>
    <col min="11272" max="11272" width="11.140625" style="3" customWidth="1"/>
    <col min="11273" max="11273" width="10.7109375" style="3" customWidth="1"/>
    <col min="11274" max="11520" width="9.140625" style="3"/>
    <col min="11521" max="11521" width="5.85546875" style="3" customWidth="1"/>
    <col min="11522" max="11522" width="6.140625" style="3" customWidth="1"/>
    <col min="11523" max="11523" width="11.42578125" style="3" customWidth="1"/>
    <col min="11524" max="11524" width="15.85546875" style="3" customWidth="1"/>
    <col min="11525" max="11525" width="11.28515625" style="3" customWidth="1"/>
    <col min="11526" max="11526" width="10.85546875" style="3" customWidth="1"/>
    <col min="11527" max="11527" width="11" style="3" customWidth="1"/>
    <col min="11528" max="11528" width="11.140625" style="3" customWidth="1"/>
    <col min="11529" max="11529" width="10.7109375" style="3" customWidth="1"/>
    <col min="11530" max="11776" width="9.140625" style="3"/>
    <col min="11777" max="11777" width="5.85546875" style="3" customWidth="1"/>
    <col min="11778" max="11778" width="6.140625" style="3" customWidth="1"/>
    <col min="11779" max="11779" width="11.42578125" style="3" customWidth="1"/>
    <col min="11780" max="11780" width="15.85546875" style="3" customWidth="1"/>
    <col min="11781" max="11781" width="11.28515625" style="3" customWidth="1"/>
    <col min="11782" max="11782" width="10.85546875" style="3" customWidth="1"/>
    <col min="11783" max="11783" width="11" style="3" customWidth="1"/>
    <col min="11784" max="11784" width="11.140625" style="3" customWidth="1"/>
    <col min="11785" max="11785" width="10.7109375" style="3" customWidth="1"/>
    <col min="11786" max="12032" width="9.140625" style="3"/>
    <col min="12033" max="12033" width="5.85546875" style="3" customWidth="1"/>
    <col min="12034" max="12034" width="6.140625" style="3" customWidth="1"/>
    <col min="12035" max="12035" width="11.42578125" style="3" customWidth="1"/>
    <col min="12036" max="12036" width="15.85546875" style="3" customWidth="1"/>
    <col min="12037" max="12037" width="11.28515625" style="3" customWidth="1"/>
    <col min="12038" max="12038" width="10.85546875" style="3" customWidth="1"/>
    <col min="12039" max="12039" width="11" style="3" customWidth="1"/>
    <col min="12040" max="12040" width="11.140625" style="3" customWidth="1"/>
    <col min="12041" max="12041" width="10.7109375" style="3" customWidth="1"/>
    <col min="12042" max="12288" width="9.140625" style="3"/>
    <col min="12289" max="12289" width="5.85546875" style="3" customWidth="1"/>
    <col min="12290" max="12290" width="6.140625" style="3" customWidth="1"/>
    <col min="12291" max="12291" width="11.42578125" style="3" customWidth="1"/>
    <col min="12292" max="12292" width="15.85546875" style="3" customWidth="1"/>
    <col min="12293" max="12293" width="11.28515625" style="3" customWidth="1"/>
    <col min="12294" max="12294" width="10.85546875" style="3" customWidth="1"/>
    <col min="12295" max="12295" width="11" style="3" customWidth="1"/>
    <col min="12296" max="12296" width="11.140625" style="3" customWidth="1"/>
    <col min="12297" max="12297" width="10.7109375" style="3" customWidth="1"/>
    <col min="12298" max="12544" width="9.140625" style="3"/>
    <col min="12545" max="12545" width="5.85546875" style="3" customWidth="1"/>
    <col min="12546" max="12546" width="6.140625" style="3" customWidth="1"/>
    <col min="12547" max="12547" width="11.42578125" style="3" customWidth="1"/>
    <col min="12548" max="12548" width="15.85546875" style="3" customWidth="1"/>
    <col min="12549" max="12549" width="11.28515625" style="3" customWidth="1"/>
    <col min="12550" max="12550" width="10.85546875" style="3" customWidth="1"/>
    <col min="12551" max="12551" width="11" style="3" customWidth="1"/>
    <col min="12552" max="12552" width="11.140625" style="3" customWidth="1"/>
    <col min="12553" max="12553" width="10.7109375" style="3" customWidth="1"/>
    <col min="12554" max="12800" width="9.140625" style="3"/>
    <col min="12801" max="12801" width="5.85546875" style="3" customWidth="1"/>
    <col min="12802" max="12802" width="6.140625" style="3" customWidth="1"/>
    <col min="12803" max="12803" width="11.42578125" style="3" customWidth="1"/>
    <col min="12804" max="12804" width="15.85546875" style="3" customWidth="1"/>
    <col min="12805" max="12805" width="11.28515625" style="3" customWidth="1"/>
    <col min="12806" max="12806" width="10.85546875" style="3" customWidth="1"/>
    <col min="12807" max="12807" width="11" style="3" customWidth="1"/>
    <col min="12808" max="12808" width="11.140625" style="3" customWidth="1"/>
    <col min="12809" max="12809" width="10.7109375" style="3" customWidth="1"/>
    <col min="12810" max="13056" width="9.140625" style="3"/>
    <col min="13057" max="13057" width="5.85546875" style="3" customWidth="1"/>
    <col min="13058" max="13058" width="6.140625" style="3" customWidth="1"/>
    <col min="13059" max="13059" width="11.42578125" style="3" customWidth="1"/>
    <col min="13060" max="13060" width="15.85546875" style="3" customWidth="1"/>
    <col min="13061" max="13061" width="11.28515625" style="3" customWidth="1"/>
    <col min="13062" max="13062" width="10.85546875" style="3" customWidth="1"/>
    <col min="13063" max="13063" width="11" style="3" customWidth="1"/>
    <col min="13064" max="13064" width="11.140625" style="3" customWidth="1"/>
    <col min="13065" max="13065" width="10.7109375" style="3" customWidth="1"/>
    <col min="13066" max="13312" width="9.140625" style="3"/>
    <col min="13313" max="13313" width="5.85546875" style="3" customWidth="1"/>
    <col min="13314" max="13314" width="6.140625" style="3" customWidth="1"/>
    <col min="13315" max="13315" width="11.42578125" style="3" customWidth="1"/>
    <col min="13316" max="13316" width="15.85546875" style="3" customWidth="1"/>
    <col min="13317" max="13317" width="11.28515625" style="3" customWidth="1"/>
    <col min="13318" max="13318" width="10.85546875" style="3" customWidth="1"/>
    <col min="13319" max="13319" width="11" style="3" customWidth="1"/>
    <col min="13320" max="13320" width="11.140625" style="3" customWidth="1"/>
    <col min="13321" max="13321" width="10.7109375" style="3" customWidth="1"/>
    <col min="13322" max="13568" width="9.140625" style="3"/>
    <col min="13569" max="13569" width="5.85546875" style="3" customWidth="1"/>
    <col min="13570" max="13570" width="6.140625" style="3" customWidth="1"/>
    <col min="13571" max="13571" width="11.42578125" style="3" customWidth="1"/>
    <col min="13572" max="13572" width="15.85546875" style="3" customWidth="1"/>
    <col min="13573" max="13573" width="11.28515625" style="3" customWidth="1"/>
    <col min="13574" max="13574" width="10.85546875" style="3" customWidth="1"/>
    <col min="13575" max="13575" width="11" style="3" customWidth="1"/>
    <col min="13576" max="13576" width="11.140625" style="3" customWidth="1"/>
    <col min="13577" max="13577" width="10.7109375" style="3" customWidth="1"/>
    <col min="13578" max="13824" width="9.140625" style="3"/>
    <col min="13825" max="13825" width="5.85546875" style="3" customWidth="1"/>
    <col min="13826" max="13826" width="6.140625" style="3" customWidth="1"/>
    <col min="13827" max="13827" width="11.42578125" style="3" customWidth="1"/>
    <col min="13828" max="13828" width="15.85546875" style="3" customWidth="1"/>
    <col min="13829" max="13829" width="11.28515625" style="3" customWidth="1"/>
    <col min="13830" max="13830" width="10.85546875" style="3" customWidth="1"/>
    <col min="13831" max="13831" width="11" style="3" customWidth="1"/>
    <col min="13832" max="13832" width="11.140625" style="3" customWidth="1"/>
    <col min="13833" max="13833" width="10.7109375" style="3" customWidth="1"/>
    <col min="13834" max="14080" width="9.140625" style="3"/>
    <col min="14081" max="14081" width="5.85546875" style="3" customWidth="1"/>
    <col min="14082" max="14082" width="6.140625" style="3" customWidth="1"/>
    <col min="14083" max="14083" width="11.42578125" style="3" customWidth="1"/>
    <col min="14084" max="14084" width="15.85546875" style="3" customWidth="1"/>
    <col min="14085" max="14085" width="11.28515625" style="3" customWidth="1"/>
    <col min="14086" max="14086" width="10.85546875" style="3" customWidth="1"/>
    <col min="14087" max="14087" width="11" style="3" customWidth="1"/>
    <col min="14088" max="14088" width="11.140625" style="3" customWidth="1"/>
    <col min="14089" max="14089" width="10.7109375" style="3" customWidth="1"/>
    <col min="14090" max="14336" width="9.140625" style="3"/>
    <col min="14337" max="14337" width="5.85546875" style="3" customWidth="1"/>
    <col min="14338" max="14338" width="6.140625" style="3" customWidth="1"/>
    <col min="14339" max="14339" width="11.42578125" style="3" customWidth="1"/>
    <col min="14340" max="14340" width="15.85546875" style="3" customWidth="1"/>
    <col min="14341" max="14341" width="11.28515625" style="3" customWidth="1"/>
    <col min="14342" max="14342" width="10.85546875" style="3" customWidth="1"/>
    <col min="14343" max="14343" width="11" style="3" customWidth="1"/>
    <col min="14344" max="14344" width="11.140625" style="3" customWidth="1"/>
    <col min="14345" max="14345" width="10.7109375" style="3" customWidth="1"/>
    <col min="14346" max="14592" width="9.140625" style="3"/>
    <col min="14593" max="14593" width="5.85546875" style="3" customWidth="1"/>
    <col min="14594" max="14594" width="6.140625" style="3" customWidth="1"/>
    <col min="14595" max="14595" width="11.42578125" style="3" customWidth="1"/>
    <col min="14596" max="14596" width="15.85546875" style="3" customWidth="1"/>
    <col min="14597" max="14597" width="11.28515625" style="3" customWidth="1"/>
    <col min="14598" max="14598" width="10.85546875" style="3" customWidth="1"/>
    <col min="14599" max="14599" width="11" style="3" customWidth="1"/>
    <col min="14600" max="14600" width="11.140625" style="3" customWidth="1"/>
    <col min="14601" max="14601" width="10.7109375" style="3" customWidth="1"/>
    <col min="14602" max="14848" width="9.140625" style="3"/>
    <col min="14849" max="14849" width="5.85546875" style="3" customWidth="1"/>
    <col min="14850" max="14850" width="6.140625" style="3" customWidth="1"/>
    <col min="14851" max="14851" width="11.42578125" style="3" customWidth="1"/>
    <col min="14852" max="14852" width="15.85546875" style="3" customWidth="1"/>
    <col min="14853" max="14853" width="11.28515625" style="3" customWidth="1"/>
    <col min="14854" max="14854" width="10.85546875" style="3" customWidth="1"/>
    <col min="14855" max="14855" width="11" style="3" customWidth="1"/>
    <col min="14856" max="14856" width="11.140625" style="3" customWidth="1"/>
    <col min="14857" max="14857" width="10.7109375" style="3" customWidth="1"/>
    <col min="14858" max="15104" width="9.140625" style="3"/>
    <col min="15105" max="15105" width="5.85546875" style="3" customWidth="1"/>
    <col min="15106" max="15106" width="6.140625" style="3" customWidth="1"/>
    <col min="15107" max="15107" width="11.42578125" style="3" customWidth="1"/>
    <col min="15108" max="15108" width="15.85546875" style="3" customWidth="1"/>
    <col min="15109" max="15109" width="11.28515625" style="3" customWidth="1"/>
    <col min="15110" max="15110" width="10.85546875" style="3" customWidth="1"/>
    <col min="15111" max="15111" width="11" style="3" customWidth="1"/>
    <col min="15112" max="15112" width="11.140625" style="3" customWidth="1"/>
    <col min="15113" max="15113" width="10.7109375" style="3" customWidth="1"/>
    <col min="15114" max="15360" width="9.140625" style="3"/>
    <col min="15361" max="15361" width="5.85546875" style="3" customWidth="1"/>
    <col min="15362" max="15362" width="6.140625" style="3" customWidth="1"/>
    <col min="15363" max="15363" width="11.42578125" style="3" customWidth="1"/>
    <col min="15364" max="15364" width="15.85546875" style="3" customWidth="1"/>
    <col min="15365" max="15365" width="11.28515625" style="3" customWidth="1"/>
    <col min="15366" max="15366" width="10.85546875" style="3" customWidth="1"/>
    <col min="15367" max="15367" width="11" style="3" customWidth="1"/>
    <col min="15368" max="15368" width="11.140625" style="3" customWidth="1"/>
    <col min="15369" max="15369" width="10.7109375" style="3" customWidth="1"/>
    <col min="15370" max="15616" width="9.140625" style="3"/>
    <col min="15617" max="15617" width="5.85546875" style="3" customWidth="1"/>
    <col min="15618" max="15618" width="6.140625" style="3" customWidth="1"/>
    <col min="15619" max="15619" width="11.42578125" style="3" customWidth="1"/>
    <col min="15620" max="15620" width="15.85546875" style="3" customWidth="1"/>
    <col min="15621" max="15621" width="11.28515625" style="3" customWidth="1"/>
    <col min="15622" max="15622" width="10.85546875" style="3" customWidth="1"/>
    <col min="15623" max="15623" width="11" style="3" customWidth="1"/>
    <col min="15624" max="15624" width="11.140625" style="3" customWidth="1"/>
    <col min="15625" max="15625" width="10.7109375" style="3" customWidth="1"/>
    <col min="15626" max="15872" width="9.140625" style="3"/>
    <col min="15873" max="15873" width="5.85546875" style="3" customWidth="1"/>
    <col min="15874" max="15874" width="6.140625" style="3" customWidth="1"/>
    <col min="15875" max="15875" width="11.42578125" style="3" customWidth="1"/>
    <col min="15876" max="15876" width="15.85546875" style="3" customWidth="1"/>
    <col min="15877" max="15877" width="11.28515625" style="3" customWidth="1"/>
    <col min="15878" max="15878" width="10.85546875" style="3" customWidth="1"/>
    <col min="15879" max="15879" width="11" style="3" customWidth="1"/>
    <col min="15880" max="15880" width="11.140625" style="3" customWidth="1"/>
    <col min="15881" max="15881" width="10.7109375" style="3" customWidth="1"/>
    <col min="15882" max="16128" width="9.140625" style="3"/>
    <col min="16129" max="16129" width="5.85546875" style="3" customWidth="1"/>
    <col min="16130" max="16130" width="6.140625" style="3" customWidth="1"/>
    <col min="16131" max="16131" width="11.42578125" style="3" customWidth="1"/>
    <col min="16132" max="16132" width="15.85546875" style="3" customWidth="1"/>
    <col min="16133" max="16133" width="11.28515625" style="3" customWidth="1"/>
    <col min="16134" max="16134" width="10.85546875" style="3" customWidth="1"/>
    <col min="16135" max="16135" width="11" style="3" customWidth="1"/>
    <col min="16136" max="16136" width="11.140625" style="3" customWidth="1"/>
    <col min="16137" max="16137" width="10.7109375" style="3" customWidth="1"/>
    <col min="16138" max="16384" width="9.140625" style="3"/>
  </cols>
  <sheetData>
    <row r="1" spans="1:9" ht="13.5" thickTop="1" x14ac:dyDescent="0.2">
      <c r="A1" s="93" t="s">
        <v>48</v>
      </c>
      <c r="B1" s="94"/>
      <c r="C1" s="95" t="str">
        <f>CONCATENATE(cislostavby," ",nazevstavby)</f>
        <v>20200620 KINO SVĚT VE ZNOJMĚ</v>
      </c>
      <c r="D1" s="96"/>
      <c r="E1" s="97"/>
      <c r="F1" s="96"/>
      <c r="G1" s="98" t="s">
        <v>49</v>
      </c>
      <c r="H1" s="99">
        <v>20200620</v>
      </c>
      <c r="I1" s="100"/>
    </row>
    <row r="2" spans="1:9" ht="13.5" thickBot="1" x14ac:dyDescent="0.25">
      <c r="A2" s="101" t="s">
        <v>50</v>
      </c>
      <c r="B2" s="102"/>
      <c r="C2" s="103" t="str">
        <f>CONCATENATE(cisloobjektu," ",nazevobjektu)</f>
        <v>0002 REKONSTRUKCE TOALET-HSV+PSV</v>
      </c>
      <c r="D2" s="104"/>
      <c r="E2" s="105"/>
      <c r="F2" s="104"/>
      <c r="G2" s="106" t="s">
        <v>84</v>
      </c>
      <c r="H2" s="107"/>
      <c r="I2" s="108"/>
    </row>
    <row r="3" spans="1:9" ht="13.5" thickTop="1" x14ac:dyDescent="0.2"/>
    <row r="4" spans="1:9" ht="19.5" customHeight="1" x14ac:dyDescent="0.25">
      <c r="A4" s="109" t="s">
        <v>51</v>
      </c>
      <c r="B4" s="110"/>
      <c r="C4" s="110"/>
      <c r="D4" s="110"/>
      <c r="E4" s="110"/>
      <c r="F4" s="110"/>
      <c r="G4" s="110"/>
      <c r="H4" s="110"/>
      <c r="I4" s="110"/>
    </row>
    <row r="5" spans="1:9" ht="13.5" thickBot="1" x14ac:dyDescent="0.25"/>
    <row r="6" spans="1:9" ht="13.5" thickBot="1" x14ac:dyDescent="0.25">
      <c r="A6" s="111"/>
      <c r="B6" s="112" t="s">
        <v>52</v>
      </c>
      <c r="C6" s="112"/>
      <c r="D6" s="113"/>
      <c r="E6" s="114" t="s">
        <v>53</v>
      </c>
      <c r="F6" s="115" t="s">
        <v>54</v>
      </c>
      <c r="G6" s="115" t="s">
        <v>55</v>
      </c>
      <c r="H6" s="115" t="s">
        <v>56</v>
      </c>
      <c r="I6" s="116" t="s">
        <v>30</v>
      </c>
    </row>
    <row r="7" spans="1:9" x14ac:dyDescent="0.2">
      <c r="A7" s="207" t="str">
        <f>Položky!B7</f>
        <v>3</v>
      </c>
      <c r="B7" s="117" t="str">
        <f>Položky!C7</f>
        <v>Svislé a kompletní konstrukce</v>
      </c>
      <c r="D7" s="118"/>
      <c r="E7" s="208">
        <f>Položky!BC35</f>
        <v>0</v>
      </c>
      <c r="F7" s="209">
        <f>Položky!BD35</f>
        <v>0</v>
      </c>
      <c r="G7" s="209">
        <f>Položky!BE35</f>
        <v>0</v>
      </c>
      <c r="H7" s="209">
        <f>Položky!BF35</f>
        <v>0</v>
      </c>
      <c r="I7" s="210">
        <f>Položky!BG35</f>
        <v>0</v>
      </c>
    </row>
    <row r="8" spans="1:9" x14ac:dyDescent="0.2">
      <c r="A8" s="207" t="str">
        <f>Položky!B36</f>
        <v>61</v>
      </c>
      <c r="B8" s="117" t="str">
        <f>Položky!C36</f>
        <v>Upravy povrchů vnitřní</v>
      </c>
      <c r="D8" s="118"/>
      <c r="E8" s="208">
        <f>Položky!BC64</f>
        <v>0</v>
      </c>
      <c r="F8" s="209">
        <f>Položky!BD64</f>
        <v>0</v>
      </c>
      <c r="G8" s="209">
        <f>Položky!BE64</f>
        <v>0</v>
      </c>
      <c r="H8" s="209">
        <f>Položky!BF64</f>
        <v>0</v>
      </c>
      <c r="I8" s="210">
        <f>Položky!BG64</f>
        <v>0</v>
      </c>
    </row>
    <row r="9" spans="1:9" x14ac:dyDescent="0.2">
      <c r="A9" s="207" t="str">
        <f>Položky!B65</f>
        <v>62</v>
      </c>
      <c r="B9" s="117" t="str">
        <f>Položky!C65</f>
        <v>Úpravy povrchů vnější</v>
      </c>
      <c r="D9" s="118"/>
      <c r="E9" s="208">
        <f>Položky!BC67</f>
        <v>0</v>
      </c>
      <c r="F9" s="209">
        <f>Položky!BD67</f>
        <v>0</v>
      </c>
      <c r="G9" s="209">
        <f>Položky!BE67</f>
        <v>0</v>
      </c>
      <c r="H9" s="209">
        <f>Položky!BF67</f>
        <v>0</v>
      </c>
      <c r="I9" s="210">
        <f>Položky!BG67</f>
        <v>0</v>
      </c>
    </row>
    <row r="10" spans="1:9" x14ac:dyDescent="0.2">
      <c r="A10" s="207" t="str">
        <f>Položky!B68</f>
        <v>63</v>
      </c>
      <c r="B10" s="117" t="str">
        <f>Položky!C68</f>
        <v>Podlahy a podlahové konstrukce</v>
      </c>
      <c r="D10" s="118"/>
      <c r="E10" s="208">
        <f>Položky!BC82</f>
        <v>0</v>
      </c>
      <c r="F10" s="209">
        <f>Položky!BD82</f>
        <v>0</v>
      </c>
      <c r="G10" s="209">
        <f>Položky!BE82</f>
        <v>0</v>
      </c>
      <c r="H10" s="209">
        <f>Položky!BF82</f>
        <v>0</v>
      </c>
      <c r="I10" s="210">
        <f>Položky!BG82</f>
        <v>0</v>
      </c>
    </row>
    <row r="11" spans="1:9" x14ac:dyDescent="0.2">
      <c r="A11" s="207" t="str">
        <f>Položky!B83</f>
        <v>94</v>
      </c>
      <c r="B11" s="117" t="str">
        <f>Položky!C83</f>
        <v>Lešení a stavební výtahy</v>
      </c>
      <c r="D11" s="118"/>
      <c r="E11" s="208">
        <f>Položky!BC85</f>
        <v>0</v>
      </c>
      <c r="F11" s="209">
        <f>Položky!BD85</f>
        <v>0</v>
      </c>
      <c r="G11" s="209">
        <f>Položky!BE85</f>
        <v>0</v>
      </c>
      <c r="H11" s="209">
        <f>Položky!BF85</f>
        <v>0</v>
      </c>
      <c r="I11" s="210">
        <f>Položky!BG85</f>
        <v>0</v>
      </c>
    </row>
    <row r="12" spans="1:9" x14ac:dyDescent="0.2">
      <c r="A12" s="207" t="str">
        <f>Položky!B86</f>
        <v>95</v>
      </c>
      <c r="B12" s="117" t="str">
        <f>Položky!C86</f>
        <v>Dokončovací konstrukce na pozemních stavbách</v>
      </c>
      <c r="D12" s="118"/>
      <c r="E12" s="208">
        <f>Položky!BC88</f>
        <v>0</v>
      </c>
      <c r="F12" s="209">
        <f>Položky!BD88</f>
        <v>0</v>
      </c>
      <c r="G12" s="209">
        <f>Položky!BE88</f>
        <v>0</v>
      </c>
      <c r="H12" s="209">
        <f>Položky!BF88</f>
        <v>0</v>
      </c>
      <c r="I12" s="210">
        <f>Položky!BG88</f>
        <v>0</v>
      </c>
    </row>
    <row r="13" spans="1:9" x14ac:dyDescent="0.2">
      <c r="A13" s="207" t="str">
        <f>Položky!B89</f>
        <v>96</v>
      </c>
      <c r="B13" s="117" t="str">
        <f>Položky!C89</f>
        <v>Bourání konstrukcí</v>
      </c>
      <c r="D13" s="118"/>
      <c r="E13" s="208">
        <f>Položky!BC99</f>
        <v>0</v>
      </c>
      <c r="F13" s="209">
        <f>Položky!BD99</f>
        <v>0</v>
      </c>
      <c r="G13" s="209">
        <f>Položky!BE99</f>
        <v>0</v>
      </c>
      <c r="H13" s="209">
        <f>Položky!BF99</f>
        <v>0</v>
      </c>
      <c r="I13" s="210">
        <f>Položky!BG99</f>
        <v>0</v>
      </c>
    </row>
    <row r="14" spans="1:9" x14ac:dyDescent="0.2">
      <c r="A14" s="207" t="str">
        <f>Položky!B100</f>
        <v>97</v>
      </c>
      <c r="B14" s="117" t="str">
        <f>Položky!C100</f>
        <v>Prorážení otvorů</v>
      </c>
      <c r="D14" s="118"/>
      <c r="E14" s="208">
        <f>Položky!BC102</f>
        <v>0</v>
      </c>
      <c r="F14" s="209">
        <f>Položky!BD102</f>
        <v>0</v>
      </c>
      <c r="G14" s="209">
        <f>Položky!BE102</f>
        <v>0</v>
      </c>
      <c r="H14" s="209">
        <f>Položky!BF102</f>
        <v>0</v>
      </c>
      <c r="I14" s="210">
        <f>Položky!BG102</f>
        <v>0</v>
      </c>
    </row>
    <row r="15" spans="1:9" x14ac:dyDescent="0.2">
      <c r="A15" s="207" t="str">
        <f>Položky!B103</f>
        <v>99</v>
      </c>
      <c r="B15" s="117" t="str">
        <f>Položky!C103</f>
        <v>Staveništní přesun hmot</v>
      </c>
      <c r="D15" s="118"/>
      <c r="E15" s="208">
        <f>Položky!BC105</f>
        <v>0</v>
      </c>
      <c r="F15" s="209">
        <f>Položky!BD105</f>
        <v>0</v>
      </c>
      <c r="G15" s="209">
        <f>Položky!BE105</f>
        <v>0</v>
      </c>
      <c r="H15" s="209">
        <f>Položky!BF105</f>
        <v>0</v>
      </c>
      <c r="I15" s="210">
        <f>Položky!BG105</f>
        <v>0</v>
      </c>
    </row>
    <row r="16" spans="1:9" x14ac:dyDescent="0.2">
      <c r="A16" s="207" t="str">
        <f>Položky!B106</f>
        <v>991</v>
      </c>
      <c r="B16" s="117" t="str">
        <f>Položky!C106</f>
        <v>Hodinové zúčtovací sazby</v>
      </c>
      <c r="D16" s="118"/>
      <c r="E16" s="208">
        <f>Položky!BC109</f>
        <v>0</v>
      </c>
      <c r="F16" s="209">
        <f>Položky!BD109</f>
        <v>0</v>
      </c>
      <c r="G16" s="209">
        <f>Položky!BE109</f>
        <v>0</v>
      </c>
      <c r="H16" s="209">
        <f>Položky!BF109</f>
        <v>0</v>
      </c>
      <c r="I16" s="210">
        <f>Položky!BG109</f>
        <v>0</v>
      </c>
    </row>
    <row r="17" spans="1:9" x14ac:dyDescent="0.2">
      <c r="A17" s="207" t="str">
        <f>Položky!B110</f>
        <v>711</v>
      </c>
      <c r="B17" s="117" t="str">
        <f>Položky!C110</f>
        <v>Izolace proti vodě</v>
      </c>
      <c r="D17" s="118"/>
      <c r="E17" s="208">
        <f>Položky!BC121</f>
        <v>0</v>
      </c>
      <c r="F17" s="209">
        <f>Položky!BD121</f>
        <v>0</v>
      </c>
      <c r="G17" s="209">
        <f>Položky!BE121</f>
        <v>0</v>
      </c>
      <c r="H17" s="209">
        <f>Položky!BF121</f>
        <v>0</v>
      </c>
      <c r="I17" s="210">
        <f>Položky!BG121</f>
        <v>0</v>
      </c>
    </row>
    <row r="18" spans="1:9" x14ac:dyDescent="0.2">
      <c r="A18" s="207" t="str">
        <f>Položky!B122</f>
        <v>721</v>
      </c>
      <c r="B18" s="117" t="str">
        <f>Položky!C122</f>
        <v>Vnitřní kanalizace</v>
      </c>
      <c r="D18" s="118"/>
      <c r="E18" s="208">
        <f>Položky!BC129</f>
        <v>0</v>
      </c>
      <c r="F18" s="209">
        <f>Položky!BD129</f>
        <v>0</v>
      </c>
      <c r="G18" s="209">
        <f>Položky!BE129</f>
        <v>0</v>
      </c>
      <c r="H18" s="209">
        <f>Položky!BF129</f>
        <v>0</v>
      </c>
      <c r="I18" s="210">
        <f>Položky!BG129</f>
        <v>0</v>
      </c>
    </row>
    <row r="19" spans="1:9" x14ac:dyDescent="0.2">
      <c r="A19" s="207" t="str">
        <f>Položky!B130</f>
        <v>722</v>
      </c>
      <c r="B19" s="117" t="str">
        <f>Položky!C130</f>
        <v>Vnitřní vodovod</v>
      </c>
      <c r="D19" s="118"/>
      <c r="E19" s="208">
        <f>Položky!BC136</f>
        <v>0</v>
      </c>
      <c r="F19" s="209">
        <f>Položky!BD136</f>
        <v>0</v>
      </c>
      <c r="G19" s="209">
        <f>Položky!BE136</f>
        <v>0</v>
      </c>
      <c r="H19" s="209">
        <f>Položky!BF136</f>
        <v>0</v>
      </c>
      <c r="I19" s="210">
        <f>Položky!BG136</f>
        <v>0</v>
      </c>
    </row>
    <row r="20" spans="1:9" x14ac:dyDescent="0.2">
      <c r="A20" s="207" t="str">
        <f>Položky!B137</f>
        <v>725</v>
      </c>
      <c r="B20" s="117" t="str">
        <f>Položky!C137</f>
        <v>Zařizovací předměty</v>
      </c>
      <c r="D20" s="118"/>
      <c r="E20" s="208">
        <f>Položky!BC155</f>
        <v>0</v>
      </c>
      <c r="F20" s="209">
        <f>Položky!BD155</f>
        <v>0</v>
      </c>
      <c r="G20" s="209">
        <f>Položky!BE155</f>
        <v>0</v>
      </c>
      <c r="H20" s="209">
        <f>Položky!BF155</f>
        <v>0</v>
      </c>
      <c r="I20" s="210">
        <f>Položky!BG155</f>
        <v>0</v>
      </c>
    </row>
    <row r="21" spans="1:9" x14ac:dyDescent="0.2">
      <c r="A21" s="207" t="str">
        <f>Položky!B156</f>
        <v>733</v>
      </c>
      <c r="B21" s="117" t="str">
        <f>Položky!C156</f>
        <v>Rozvod potrubí</v>
      </c>
      <c r="D21" s="118"/>
      <c r="E21" s="208">
        <f>Položky!BC162</f>
        <v>0</v>
      </c>
      <c r="F21" s="209">
        <f>Položky!BD162</f>
        <v>0</v>
      </c>
      <c r="G21" s="209">
        <f>Položky!BE162</f>
        <v>0</v>
      </c>
      <c r="H21" s="209">
        <f>Položky!BF162</f>
        <v>0</v>
      </c>
      <c r="I21" s="210">
        <f>Položky!BG162</f>
        <v>0</v>
      </c>
    </row>
    <row r="22" spans="1:9" x14ac:dyDescent="0.2">
      <c r="A22" s="207" t="str">
        <f>Položky!B163</f>
        <v>735</v>
      </c>
      <c r="B22" s="117" t="str">
        <f>Položky!C163</f>
        <v>Otopná tělesa</v>
      </c>
      <c r="D22" s="118"/>
      <c r="E22" s="208">
        <f>Položky!BC167</f>
        <v>0</v>
      </c>
      <c r="F22" s="209">
        <f>Položky!BD167</f>
        <v>0</v>
      </c>
      <c r="G22" s="209">
        <f>Položky!BE167</f>
        <v>0</v>
      </c>
      <c r="H22" s="209">
        <f>Položky!BF167</f>
        <v>0</v>
      </c>
      <c r="I22" s="210">
        <f>Položky!BG167</f>
        <v>0</v>
      </c>
    </row>
    <row r="23" spans="1:9" x14ac:dyDescent="0.2">
      <c r="A23" s="207" t="str">
        <f>Položky!B168</f>
        <v>764</v>
      </c>
      <c r="B23" s="117" t="str">
        <f>Položky!C168</f>
        <v>Konstrukce klempířské</v>
      </c>
      <c r="D23" s="118"/>
      <c r="E23" s="208">
        <f>Položky!BC170</f>
        <v>0</v>
      </c>
      <c r="F23" s="209">
        <f>Položky!BD170</f>
        <v>0</v>
      </c>
      <c r="G23" s="209">
        <f>Položky!BE170</f>
        <v>0</v>
      </c>
      <c r="H23" s="209">
        <f>Položky!BF170</f>
        <v>0</v>
      </c>
      <c r="I23" s="210">
        <f>Položky!BG170</f>
        <v>0</v>
      </c>
    </row>
    <row r="24" spans="1:9" x14ac:dyDescent="0.2">
      <c r="A24" s="207" t="str">
        <f>Položky!B171</f>
        <v>766</v>
      </c>
      <c r="B24" s="117" t="str">
        <f>Položky!C171</f>
        <v>Konstrukce truhlářské</v>
      </c>
      <c r="D24" s="118"/>
      <c r="E24" s="208">
        <f>Položky!BC184</f>
        <v>0</v>
      </c>
      <c r="F24" s="209">
        <f>Položky!BD184</f>
        <v>0</v>
      </c>
      <c r="G24" s="209">
        <f>Položky!BE184</f>
        <v>0</v>
      </c>
      <c r="H24" s="209">
        <f>Položky!BF184</f>
        <v>0</v>
      </c>
      <c r="I24" s="210">
        <f>Položky!BG184</f>
        <v>0</v>
      </c>
    </row>
    <row r="25" spans="1:9" x14ac:dyDescent="0.2">
      <c r="A25" s="207" t="str">
        <f>Položky!B185</f>
        <v>767</v>
      </c>
      <c r="B25" s="117" t="str">
        <f>Položky!C185</f>
        <v>Konstrukce zámečnické</v>
      </c>
      <c r="D25" s="118"/>
      <c r="E25" s="208">
        <f>Položky!BC193</f>
        <v>0</v>
      </c>
      <c r="F25" s="209">
        <f>Položky!BD193</f>
        <v>0</v>
      </c>
      <c r="G25" s="209">
        <f>Položky!BE193</f>
        <v>0</v>
      </c>
      <c r="H25" s="209">
        <f>Položky!BF193</f>
        <v>0</v>
      </c>
      <c r="I25" s="210">
        <f>Položky!BG193</f>
        <v>0</v>
      </c>
    </row>
    <row r="26" spans="1:9" x14ac:dyDescent="0.2">
      <c r="A26" s="207" t="str">
        <f>Položky!B194</f>
        <v>771</v>
      </c>
      <c r="B26" s="117" t="str">
        <f>Položky!C194</f>
        <v>Podlahy z dlaždic a obklady</v>
      </c>
      <c r="D26" s="118"/>
      <c r="E26" s="208">
        <f>Položky!BC203</f>
        <v>0</v>
      </c>
      <c r="F26" s="209">
        <f>Položky!BD203</f>
        <v>0</v>
      </c>
      <c r="G26" s="209">
        <f>Položky!BE203</f>
        <v>0</v>
      </c>
      <c r="H26" s="209">
        <f>Položky!BF203</f>
        <v>0</v>
      </c>
      <c r="I26" s="210">
        <f>Položky!BG203</f>
        <v>0</v>
      </c>
    </row>
    <row r="27" spans="1:9" x14ac:dyDescent="0.2">
      <c r="A27" s="207" t="str">
        <f>Položky!B204</f>
        <v>781</v>
      </c>
      <c r="B27" s="117" t="str">
        <f>Položky!C204</f>
        <v>Obklady keramické</v>
      </c>
      <c r="D27" s="118"/>
      <c r="E27" s="208">
        <f>Položky!BC227</f>
        <v>0</v>
      </c>
      <c r="F27" s="209">
        <f>Položky!BD227</f>
        <v>0</v>
      </c>
      <c r="G27" s="209">
        <f>Položky!BE227</f>
        <v>0</v>
      </c>
      <c r="H27" s="209">
        <f>Položky!BF227</f>
        <v>0</v>
      </c>
      <c r="I27" s="210">
        <f>Položky!BG227</f>
        <v>0</v>
      </c>
    </row>
    <row r="28" spans="1:9" x14ac:dyDescent="0.2">
      <c r="A28" s="207" t="str">
        <f>Položky!B228</f>
        <v>783</v>
      </c>
      <c r="B28" s="117" t="str">
        <f>Položky!C228</f>
        <v>Nátěry</v>
      </c>
      <c r="D28" s="118"/>
      <c r="E28" s="208">
        <f>Položky!BC241</f>
        <v>0</v>
      </c>
      <c r="F28" s="209">
        <f>Položky!BD241</f>
        <v>0</v>
      </c>
      <c r="G28" s="209">
        <f>Položky!BE241</f>
        <v>0</v>
      </c>
      <c r="H28" s="209">
        <f>Položky!BF241</f>
        <v>0</v>
      </c>
      <c r="I28" s="210">
        <f>Položky!BG241</f>
        <v>0</v>
      </c>
    </row>
    <row r="29" spans="1:9" x14ac:dyDescent="0.2">
      <c r="A29" s="207" t="str">
        <f>Položky!B242</f>
        <v>784</v>
      </c>
      <c r="B29" s="117" t="str">
        <f>Položky!C242</f>
        <v>Malby</v>
      </c>
      <c r="D29" s="118"/>
      <c r="E29" s="208">
        <f>Položky!BC274</f>
        <v>0</v>
      </c>
      <c r="F29" s="209">
        <f>Položky!BD274</f>
        <v>0</v>
      </c>
      <c r="G29" s="209">
        <f>Položky!BE274</f>
        <v>0</v>
      </c>
      <c r="H29" s="209">
        <f>Položky!BF274</f>
        <v>0</v>
      </c>
      <c r="I29" s="210">
        <f>Položky!BG274</f>
        <v>0</v>
      </c>
    </row>
    <row r="30" spans="1:9" x14ac:dyDescent="0.2">
      <c r="A30" s="207" t="str">
        <f>Položky!B275</f>
        <v>790</v>
      </c>
      <c r="B30" s="117" t="str">
        <f>Položky!C275</f>
        <v>Vnitřní vybavení</v>
      </c>
      <c r="D30" s="118"/>
      <c r="E30" s="208">
        <f>Položky!BC281</f>
        <v>0</v>
      </c>
      <c r="F30" s="209">
        <f>Položky!BD281</f>
        <v>0</v>
      </c>
      <c r="G30" s="209">
        <f>Položky!BE281</f>
        <v>0</v>
      </c>
      <c r="H30" s="209">
        <f>Položky!BF281</f>
        <v>0</v>
      </c>
      <c r="I30" s="210">
        <f>Položky!BG281</f>
        <v>0</v>
      </c>
    </row>
    <row r="31" spans="1:9" x14ac:dyDescent="0.2">
      <c r="A31" s="207" t="str">
        <f>Položky!B282</f>
        <v>M21</v>
      </c>
      <c r="B31" s="117" t="str">
        <f>Položky!C282</f>
        <v>Elektromontáže</v>
      </c>
      <c r="D31" s="118"/>
      <c r="E31" s="208">
        <f>Položky!BC286</f>
        <v>0</v>
      </c>
      <c r="F31" s="209">
        <f>Položky!BD286</f>
        <v>0</v>
      </c>
      <c r="G31" s="209">
        <f>Položky!BE286</f>
        <v>0</v>
      </c>
      <c r="H31" s="209">
        <f>Položky!BF286</f>
        <v>0</v>
      </c>
      <c r="I31" s="210">
        <f>Položky!BG286</f>
        <v>0</v>
      </c>
    </row>
    <row r="32" spans="1:9" ht="13.5" thickBot="1" x14ac:dyDescent="0.25">
      <c r="A32" s="207" t="str">
        <f>Položky!B287</f>
        <v>D96</v>
      </c>
      <c r="B32" s="117" t="str">
        <f>Položky!C287</f>
        <v>Přesuny suti a vybouraných hmot</v>
      </c>
      <c r="D32" s="118"/>
      <c r="E32" s="208">
        <f>Položky!BC294</f>
        <v>0</v>
      </c>
      <c r="F32" s="209">
        <f>Položky!BD294</f>
        <v>0</v>
      </c>
      <c r="G32" s="209">
        <f>Položky!BE294</f>
        <v>0</v>
      </c>
      <c r="H32" s="209">
        <f>Položky!BF294</f>
        <v>0</v>
      </c>
      <c r="I32" s="210">
        <f>Položky!BG294</f>
        <v>0</v>
      </c>
    </row>
    <row r="33" spans="1:256" ht="13.5" thickBot="1" x14ac:dyDescent="0.25">
      <c r="A33" s="119"/>
      <c r="B33" s="120" t="s">
        <v>57</v>
      </c>
      <c r="C33" s="120"/>
      <c r="D33" s="121"/>
      <c r="E33" s="122">
        <f>SUM(E7:E32)</f>
        <v>0</v>
      </c>
      <c r="F33" s="123">
        <f>SUM(F7:F32)</f>
        <v>0</v>
      </c>
      <c r="G33" s="123">
        <f>SUM(G7:G32)</f>
        <v>0</v>
      </c>
      <c r="H33" s="123">
        <f>SUM(H7:H32)</f>
        <v>0</v>
      </c>
      <c r="I33" s="124">
        <f>SUM(I7:I32)</f>
        <v>0</v>
      </c>
      <c r="J33" s="125"/>
      <c r="K33" s="125"/>
      <c r="L33" s="125"/>
      <c r="M33" s="125"/>
      <c r="N33" s="125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5"/>
      <c r="BC33" s="125"/>
      <c r="BD33" s="125"/>
      <c r="BE33" s="125"/>
      <c r="BF33" s="125"/>
      <c r="BG33" s="125"/>
      <c r="BH33" s="125"/>
      <c r="BI33" s="125"/>
      <c r="BJ33" s="125"/>
      <c r="BK33" s="125"/>
      <c r="BL33" s="125"/>
      <c r="BM33" s="125"/>
      <c r="BN33" s="125"/>
      <c r="BO33" s="125"/>
      <c r="BP33" s="125"/>
      <c r="BQ33" s="125"/>
      <c r="BR33" s="125"/>
      <c r="BS33" s="125"/>
      <c r="BT33" s="125"/>
      <c r="BU33" s="125"/>
      <c r="BV33" s="125"/>
      <c r="BW33" s="125"/>
      <c r="BX33" s="125"/>
      <c r="BY33" s="125"/>
      <c r="BZ33" s="125"/>
      <c r="CA33" s="125"/>
      <c r="CB33" s="125"/>
      <c r="CC33" s="125"/>
      <c r="CD33" s="125"/>
      <c r="CE33" s="125"/>
      <c r="CF33" s="125"/>
      <c r="CG33" s="125"/>
      <c r="CH33" s="125"/>
      <c r="CI33" s="125"/>
      <c r="CJ33" s="125"/>
      <c r="CK33" s="125"/>
      <c r="CL33" s="125"/>
      <c r="CM33" s="125"/>
      <c r="CN33" s="125"/>
      <c r="CO33" s="125"/>
      <c r="CP33" s="125"/>
      <c r="CQ33" s="125"/>
      <c r="CR33" s="125"/>
      <c r="CS33" s="125"/>
      <c r="CT33" s="125"/>
      <c r="CU33" s="125"/>
      <c r="CV33" s="125"/>
      <c r="CW33" s="125"/>
      <c r="CX33" s="125"/>
      <c r="CY33" s="125"/>
      <c r="CZ33" s="125"/>
      <c r="DA33" s="125"/>
      <c r="DB33" s="125"/>
      <c r="DC33" s="125"/>
      <c r="DD33" s="125"/>
      <c r="DE33" s="125"/>
      <c r="DF33" s="125"/>
      <c r="DG33" s="125"/>
      <c r="DH33" s="125"/>
      <c r="DI33" s="125"/>
      <c r="DJ33" s="125"/>
      <c r="DK33" s="125"/>
      <c r="DL33" s="125"/>
      <c r="DM33" s="125"/>
      <c r="DN33" s="125"/>
      <c r="DO33" s="125"/>
      <c r="DP33" s="125"/>
      <c r="DQ33" s="125"/>
      <c r="DR33" s="125"/>
      <c r="DS33" s="125"/>
      <c r="DT33" s="125"/>
      <c r="DU33" s="125"/>
      <c r="DV33" s="125"/>
      <c r="DW33" s="125"/>
      <c r="DX33" s="125"/>
      <c r="DY33" s="125"/>
      <c r="DZ33" s="125"/>
      <c r="EA33" s="125"/>
      <c r="EB33" s="125"/>
      <c r="EC33" s="125"/>
      <c r="ED33" s="125"/>
      <c r="EE33" s="125"/>
      <c r="EF33" s="125"/>
      <c r="EG33" s="125"/>
      <c r="EH33" s="125"/>
      <c r="EI33" s="125"/>
      <c r="EJ33" s="125"/>
      <c r="EK33" s="125"/>
      <c r="EL33" s="125"/>
      <c r="EM33" s="125"/>
      <c r="EN33" s="125"/>
      <c r="EO33" s="125"/>
      <c r="EP33" s="125"/>
      <c r="EQ33" s="125"/>
      <c r="ER33" s="125"/>
      <c r="ES33" s="125"/>
      <c r="ET33" s="125"/>
      <c r="EU33" s="125"/>
      <c r="EV33" s="125"/>
      <c r="EW33" s="125"/>
      <c r="EX33" s="125"/>
      <c r="EY33" s="125"/>
      <c r="EZ33" s="125"/>
      <c r="FA33" s="125"/>
      <c r="FB33" s="125"/>
      <c r="FC33" s="125"/>
      <c r="FD33" s="125"/>
      <c r="FE33" s="125"/>
      <c r="FF33" s="125"/>
      <c r="FG33" s="125"/>
      <c r="FH33" s="125"/>
      <c r="FI33" s="125"/>
      <c r="FJ33" s="125"/>
      <c r="FK33" s="125"/>
      <c r="FL33" s="125"/>
      <c r="FM33" s="125"/>
      <c r="FN33" s="125"/>
      <c r="FO33" s="125"/>
      <c r="FP33" s="125"/>
      <c r="FQ33" s="125"/>
      <c r="FR33" s="125"/>
      <c r="FS33" s="125"/>
      <c r="FT33" s="125"/>
      <c r="FU33" s="125"/>
      <c r="FV33" s="125"/>
      <c r="FW33" s="125"/>
      <c r="FX33" s="125"/>
      <c r="FY33" s="125"/>
      <c r="FZ33" s="125"/>
      <c r="GA33" s="125"/>
      <c r="GB33" s="125"/>
      <c r="GC33" s="125"/>
      <c r="GD33" s="125"/>
      <c r="GE33" s="125"/>
      <c r="GF33" s="125"/>
      <c r="GG33" s="125"/>
      <c r="GH33" s="125"/>
      <c r="GI33" s="125"/>
      <c r="GJ33" s="125"/>
      <c r="GK33" s="125"/>
      <c r="GL33" s="125"/>
      <c r="GM33" s="125"/>
      <c r="GN33" s="125"/>
      <c r="GO33" s="125"/>
      <c r="GP33" s="125"/>
      <c r="GQ33" s="125"/>
      <c r="GR33" s="125"/>
      <c r="GS33" s="125"/>
      <c r="GT33" s="125"/>
      <c r="GU33" s="125"/>
      <c r="GV33" s="125"/>
      <c r="GW33" s="125"/>
      <c r="GX33" s="125"/>
      <c r="GY33" s="125"/>
      <c r="GZ33" s="125"/>
      <c r="HA33" s="125"/>
      <c r="HB33" s="125"/>
      <c r="HC33" s="125"/>
      <c r="HD33" s="125"/>
      <c r="HE33" s="125"/>
      <c r="HF33" s="125"/>
      <c r="HG33" s="125"/>
      <c r="HH33" s="125"/>
      <c r="HI33" s="125"/>
      <c r="HJ33" s="125"/>
      <c r="HK33" s="125"/>
      <c r="HL33" s="125"/>
      <c r="HM33" s="125"/>
      <c r="HN33" s="125"/>
      <c r="HO33" s="125"/>
      <c r="HP33" s="125"/>
      <c r="HQ33" s="125"/>
      <c r="HR33" s="125"/>
      <c r="HS33" s="125"/>
      <c r="HT33" s="125"/>
      <c r="HU33" s="125"/>
      <c r="HV33" s="125"/>
      <c r="HW33" s="125"/>
      <c r="HX33" s="125"/>
      <c r="HY33" s="125"/>
      <c r="HZ33" s="125"/>
      <c r="IA33" s="125"/>
      <c r="IB33" s="125"/>
      <c r="IC33" s="125"/>
      <c r="ID33" s="125"/>
      <c r="IE33" s="125"/>
      <c r="IF33" s="125"/>
      <c r="IG33" s="125"/>
      <c r="IH33" s="125"/>
      <c r="II33" s="125"/>
      <c r="IJ33" s="125"/>
      <c r="IK33" s="125"/>
      <c r="IL33" s="125"/>
      <c r="IM33" s="125"/>
      <c r="IN33" s="125"/>
      <c r="IO33" s="125"/>
      <c r="IP33" s="125"/>
      <c r="IQ33" s="125"/>
      <c r="IR33" s="125"/>
      <c r="IS33" s="125"/>
      <c r="IT33" s="125"/>
      <c r="IU33" s="125"/>
      <c r="IV33" s="125"/>
    </row>
    <row r="35" spans="1:256" ht="18" x14ac:dyDescent="0.25">
      <c r="A35" s="110" t="s">
        <v>58</v>
      </c>
      <c r="B35" s="110"/>
      <c r="C35" s="110"/>
      <c r="D35" s="110"/>
      <c r="E35" s="110"/>
      <c r="F35" s="110"/>
      <c r="G35" s="126"/>
      <c r="H35" s="110"/>
      <c r="I35" s="110"/>
      <c r="BA35" s="32"/>
      <c r="BB35" s="32"/>
      <c r="BC35" s="32"/>
      <c r="BD35" s="32"/>
      <c r="BE35" s="32"/>
    </row>
    <row r="36" spans="1:256" ht="13.5" thickBot="1" x14ac:dyDescent="0.25"/>
    <row r="37" spans="1:256" x14ac:dyDescent="0.2">
      <c r="A37" s="64" t="s">
        <v>59</v>
      </c>
      <c r="B37" s="65"/>
      <c r="C37" s="65"/>
      <c r="D37" s="127"/>
      <c r="E37" s="128" t="s">
        <v>60</v>
      </c>
      <c r="F37" s="129" t="s">
        <v>61</v>
      </c>
      <c r="G37" s="130" t="s">
        <v>62</v>
      </c>
      <c r="H37" s="131"/>
      <c r="I37" s="132" t="s">
        <v>60</v>
      </c>
    </row>
    <row r="38" spans="1:256" x14ac:dyDescent="0.2">
      <c r="A38" s="56" t="s">
        <v>436</v>
      </c>
      <c r="B38" s="47"/>
      <c r="C38" s="47"/>
      <c r="D38" s="133"/>
      <c r="E38" s="134"/>
      <c r="F38" s="135"/>
      <c r="G38" s="136">
        <f>CHOOSE(BA38+1,HSV+PSV,HSV+PSV+Mont,HSV+PSV+Dodavka+Mont,HSV,PSV,Mont,Dodavka,Mont+Dodavka,0)</f>
        <v>0</v>
      </c>
      <c r="H38" s="137"/>
      <c r="I38" s="138">
        <f>E38+F38*G38/100</f>
        <v>0</v>
      </c>
      <c r="BA38" s="3">
        <v>0</v>
      </c>
    </row>
    <row r="39" spans="1:256" x14ac:dyDescent="0.2">
      <c r="A39" s="56" t="s">
        <v>437</v>
      </c>
      <c r="B39" s="47"/>
      <c r="C39" s="47"/>
      <c r="D39" s="133"/>
      <c r="E39" s="134"/>
      <c r="F39" s="135"/>
      <c r="G39" s="136">
        <f>CHOOSE(BA39+1,HSV+PSV,HSV+PSV+Mont,HSV+PSV+Dodavka+Mont,HSV,PSV,Mont,Dodavka,Mont+Dodavka,0)</f>
        <v>0</v>
      </c>
      <c r="H39" s="137"/>
      <c r="I39" s="138">
        <f>E39+F39*G39/100</f>
        <v>0</v>
      </c>
      <c r="BA39" s="3">
        <v>0</v>
      </c>
    </row>
    <row r="40" spans="1:256" x14ac:dyDescent="0.2">
      <c r="A40" s="56" t="s">
        <v>438</v>
      </c>
      <c r="B40" s="47"/>
      <c r="C40" s="47"/>
      <c r="D40" s="133"/>
      <c r="E40" s="134"/>
      <c r="F40" s="135"/>
      <c r="G40" s="136">
        <f>CHOOSE(BA40+1,HSV+PSV,HSV+PSV+Mont,HSV+PSV+Dodavka+Mont,HSV,PSV,Mont,Dodavka,Mont+Dodavka,0)</f>
        <v>0</v>
      </c>
      <c r="H40" s="137"/>
      <c r="I40" s="138">
        <f>E40+F40*G40/100</f>
        <v>0</v>
      </c>
      <c r="BA40" s="3">
        <v>0</v>
      </c>
    </row>
    <row r="41" spans="1:256" x14ac:dyDescent="0.2">
      <c r="A41" s="56" t="s">
        <v>439</v>
      </c>
      <c r="B41" s="47"/>
      <c r="C41" s="47"/>
      <c r="D41" s="133"/>
      <c r="E41" s="134"/>
      <c r="F41" s="135"/>
      <c r="G41" s="136">
        <f>CHOOSE(BA41+1,HSV+PSV,HSV+PSV+Mont,HSV+PSV+Dodavka+Mont,HSV,PSV,Mont,Dodavka,Mont+Dodavka,0)</f>
        <v>0</v>
      </c>
      <c r="H41" s="137"/>
      <c r="I41" s="138">
        <f>E41+F41*G41/100</f>
        <v>0</v>
      </c>
      <c r="BA41" s="3">
        <v>0</v>
      </c>
    </row>
    <row r="42" spans="1:256" x14ac:dyDescent="0.2">
      <c r="A42" s="56" t="s">
        <v>440</v>
      </c>
      <c r="B42" s="47"/>
      <c r="C42" s="47"/>
      <c r="D42" s="133"/>
      <c r="E42" s="134"/>
      <c r="F42" s="135"/>
      <c r="G42" s="136">
        <f>CHOOSE(BA42+1,HSV+PSV,HSV+PSV+Mont,HSV+PSV+Dodavka+Mont,HSV,PSV,Mont,Dodavka,Mont+Dodavka,0)</f>
        <v>0</v>
      </c>
      <c r="H42" s="137"/>
      <c r="I42" s="138">
        <f>E42+F42*G42/100</f>
        <v>0</v>
      </c>
      <c r="BA42" s="3">
        <v>1</v>
      </c>
    </row>
    <row r="43" spans="1:256" x14ac:dyDescent="0.2">
      <c r="A43" s="56" t="s">
        <v>441</v>
      </c>
      <c r="B43" s="47"/>
      <c r="C43" s="47"/>
      <c r="D43" s="133"/>
      <c r="E43" s="134"/>
      <c r="F43" s="135"/>
      <c r="G43" s="136">
        <f>CHOOSE(BA43+1,HSV+PSV,HSV+PSV+Mont,HSV+PSV+Dodavka+Mont,HSV,PSV,Mont,Dodavka,Mont+Dodavka,0)</f>
        <v>0</v>
      </c>
      <c r="H43" s="137"/>
      <c r="I43" s="138">
        <f>E43+F43*G43/100</f>
        <v>0</v>
      </c>
      <c r="BA43" s="3">
        <v>1</v>
      </c>
    </row>
    <row r="44" spans="1:256" x14ac:dyDescent="0.2">
      <c r="A44" s="56" t="s">
        <v>442</v>
      </c>
      <c r="B44" s="47"/>
      <c r="C44" s="47"/>
      <c r="D44" s="133"/>
      <c r="E44" s="134"/>
      <c r="F44" s="135"/>
      <c r="G44" s="136">
        <f>CHOOSE(BA44+1,HSV+PSV,HSV+PSV+Mont,HSV+PSV+Dodavka+Mont,HSV,PSV,Mont,Dodavka,Mont+Dodavka,0)</f>
        <v>0</v>
      </c>
      <c r="H44" s="137"/>
      <c r="I44" s="138">
        <f>E44+F44*G44/100</f>
        <v>0</v>
      </c>
      <c r="BA44" s="3">
        <v>2</v>
      </c>
    </row>
    <row r="45" spans="1:256" x14ac:dyDescent="0.2">
      <c r="A45" s="56" t="s">
        <v>443</v>
      </c>
      <c r="B45" s="47"/>
      <c r="C45" s="47"/>
      <c r="D45" s="133"/>
      <c r="E45" s="134"/>
      <c r="F45" s="135"/>
      <c r="G45" s="136">
        <f>CHOOSE(BA45+1,HSV+PSV,HSV+PSV+Mont,HSV+PSV+Dodavka+Mont,HSV,PSV,Mont,Dodavka,Mont+Dodavka,0)</f>
        <v>0</v>
      </c>
      <c r="H45" s="137"/>
      <c r="I45" s="138">
        <f>E45+F45*G45/100</f>
        <v>0</v>
      </c>
      <c r="BA45" s="3">
        <v>2</v>
      </c>
    </row>
    <row r="46" spans="1:256" x14ac:dyDescent="0.2">
      <c r="A46" s="56" t="s">
        <v>444</v>
      </c>
      <c r="B46" s="47"/>
      <c r="C46" s="47"/>
      <c r="D46" s="133"/>
      <c r="E46" s="134"/>
      <c r="F46" s="135"/>
      <c r="G46" s="136">
        <f>CHOOSE(BA46+1,HSV+PSV,HSV+PSV+Mont,HSV+PSV+Dodavka+Mont,HSV,PSV,Mont,Dodavka,Mont+Dodavka,0)</f>
        <v>0</v>
      </c>
      <c r="H46" s="137"/>
      <c r="I46" s="138">
        <f>E46+F46*G46/100</f>
        <v>0</v>
      </c>
      <c r="BA46" s="3">
        <v>0</v>
      </c>
    </row>
    <row r="47" spans="1:256" ht="13.5" thickBot="1" x14ac:dyDescent="0.25">
      <c r="A47" s="139"/>
      <c r="B47" s="140" t="s">
        <v>63</v>
      </c>
      <c r="C47" s="141"/>
      <c r="D47" s="142"/>
      <c r="E47" s="143"/>
      <c r="F47" s="144"/>
      <c r="G47" s="144"/>
      <c r="H47" s="145">
        <f>SUM(I38:I46)</f>
        <v>0</v>
      </c>
      <c r="I47" s="146"/>
    </row>
    <row r="49" spans="2:9" x14ac:dyDescent="0.2">
      <c r="B49" s="125"/>
      <c r="F49" s="147"/>
      <c r="G49" s="148"/>
      <c r="H49" s="148"/>
      <c r="I49" s="149"/>
    </row>
    <row r="50" spans="2:9" x14ac:dyDescent="0.2">
      <c r="F50" s="147"/>
      <c r="G50" s="148"/>
      <c r="H50" s="148"/>
      <c r="I50" s="149"/>
    </row>
    <row r="51" spans="2:9" x14ac:dyDescent="0.2">
      <c r="F51" s="147"/>
      <c r="G51" s="148"/>
      <c r="H51" s="148"/>
      <c r="I51" s="149"/>
    </row>
    <row r="52" spans="2:9" x14ac:dyDescent="0.2">
      <c r="F52" s="147"/>
      <c r="G52" s="148"/>
      <c r="H52" s="148"/>
      <c r="I52" s="149"/>
    </row>
    <row r="53" spans="2:9" x14ac:dyDescent="0.2">
      <c r="F53" s="147"/>
      <c r="G53" s="148"/>
      <c r="H53" s="148"/>
      <c r="I53" s="149"/>
    </row>
    <row r="54" spans="2:9" x14ac:dyDescent="0.2">
      <c r="F54" s="147"/>
      <c r="G54" s="148"/>
      <c r="H54" s="148"/>
      <c r="I54" s="149"/>
    </row>
    <row r="55" spans="2:9" x14ac:dyDescent="0.2">
      <c r="F55" s="147"/>
      <c r="G55" s="148"/>
      <c r="H55" s="148"/>
      <c r="I55" s="149"/>
    </row>
    <row r="56" spans="2:9" x14ac:dyDescent="0.2">
      <c r="F56" s="147"/>
      <c r="G56" s="148"/>
      <c r="H56" s="148"/>
      <c r="I56" s="149"/>
    </row>
    <row r="57" spans="2:9" x14ac:dyDescent="0.2">
      <c r="F57" s="147"/>
      <c r="G57" s="148"/>
      <c r="H57" s="148"/>
      <c r="I57" s="149"/>
    </row>
    <row r="58" spans="2:9" x14ac:dyDescent="0.2">
      <c r="F58" s="147"/>
      <c r="G58" s="148"/>
      <c r="H58" s="148"/>
      <c r="I58" s="149"/>
    </row>
    <row r="59" spans="2:9" x14ac:dyDescent="0.2">
      <c r="F59" s="147"/>
      <c r="G59" s="148"/>
      <c r="H59" s="148"/>
      <c r="I59" s="149"/>
    </row>
    <row r="60" spans="2:9" x14ac:dyDescent="0.2">
      <c r="F60" s="147"/>
      <c r="G60" s="148"/>
      <c r="H60" s="148"/>
      <c r="I60" s="149"/>
    </row>
    <row r="61" spans="2:9" x14ac:dyDescent="0.2">
      <c r="F61" s="147"/>
      <c r="G61" s="148"/>
      <c r="H61" s="148"/>
      <c r="I61" s="149"/>
    </row>
    <row r="62" spans="2:9" x14ac:dyDescent="0.2">
      <c r="F62" s="147"/>
      <c r="G62" s="148"/>
      <c r="H62" s="148"/>
      <c r="I62" s="149"/>
    </row>
    <row r="63" spans="2:9" x14ac:dyDescent="0.2">
      <c r="F63" s="147"/>
      <c r="G63" s="148"/>
      <c r="H63" s="148"/>
      <c r="I63" s="149"/>
    </row>
    <row r="64" spans="2:9" x14ac:dyDescent="0.2">
      <c r="F64" s="147"/>
      <c r="G64" s="148"/>
      <c r="H64" s="148"/>
      <c r="I64" s="149"/>
    </row>
    <row r="65" spans="6:9" x14ac:dyDescent="0.2">
      <c r="F65" s="147"/>
      <c r="G65" s="148"/>
      <c r="H65" s="148"/>
      <c r="I65" s="149"/>
    </row>
    <row r="66" spans="6:9" x14ac:dyDescent="0.2">
      <c r="F66" s="147"/>
      <c r="G66" s="148"/>
      <c r="H66" s="148"/>
      <c r="I66" s="149"/>
    </row>
    <row r="67" spans="6:9" x14ac:dyDescent="0.2">
      <c r="F67" s="147"/>
      <c r="G67" s="148"/>
      <c r="H67" s="148"/>
      <c r="I67" s="149"/>
    </row>
    <row r="68" spans="6:9" x14ac:dyDescent="0.2">
      <c r="F68" s="147"/>
      <c r="G68" s="148"/>
      <c r="H68" s="148"/>
      <c r="I68" s="149"/>
    </row>
    <row r="69" spans="6:9" x14ac:dyDescent="0.2">
      <c r="F69" s="147"/>
      <c r="G69" s="148"/>
      <c r="H69" s="148"/>
      <c r="I69" s="149"/>
    </row>
    <row r="70" spans="6:9" x14ac:dyDescent="0.2">
      <c r="F70" s="147"/>
      <c r="G70" s="148"/>
      <c r="H70" s="148"/>
      <c r="I70" s="149"/>
    </row>
    <row r="71" spans="6:9" x14ac:dyDescent="0.2">
      <c r="F71" s="147"/>
      <c r="G71" s="148"/>
      <c r="H71" s="148"/>
      <c r="I71" s="149"/>
    </row>
    <row r="72" spans="6:9" x14ac:dyDescent="0.2">
      <c r="F72" s="147"/>
      <c r="G72" s="148"/>
      <c r="H72" s="148"/>
      <c r="I72" s="149"/>
    </row>
    <row r="73" spans="6:9" x14ac:dyDescent="0.2">
      <c r="F73" s="147"/>
      <c r="G73" s="148"/>
      <c r="H73" s="148"/>
      <c r="I73" s="149"/>
    </row>
    <row r="74" spans="6:9" x14ac:dyDescent="0.2">
      <c r="F74" s="147"/>
      <c r="G74" s="148"/>
      <c r="H74" s="148"/>
      <c r="I74" s="149"/>
    </row>
    <row r="75" spans="6:9" x14ac:dyDescent="0.2">
      <c r="F75" s="147"/>
      <c r="G75" s="148"/>
      <c r="H75" s="148"/>
      <c r="I75" s="149"/>
    </row>
    <row r="76" spans="6:9" x14ac:dyDescent="0.2">
      <c r="F76" s="147"/>
      <c r="G76" s="148"/>
      <c r="H76" s="148"/>
      <c r="I76" s="149"/>
    </row>
    <row r="77" spans="6:9" x14ac:dyDescent="0.2">
      <c r="F77" s="147"/>
      <c r="G77" s="148"/>
      <c r="H77" s="148"/>
      <c r="I77" s="149"/>
    </row>
    <row r="78" spans="6:9" x14ac:dyDescent="0.2">
      <c r="F78" s="147"/>
      <c r="G78" s="148"/>
      <c r="H78" s="148"/>
      <c r="I78" s="149"/>
    </row>
    <row r="79" spans="6:9" x14ac:dyDescent="0.2">
      <c r="F79" s="147"/>
      <c r="G79" s="148"/>
      <c r="H79" s="148"/>
      <c r="I79" s="149"/>
    </row>
    <row r="80" spans="6:9" x14ac:dyDescent="0.2">
      <c r="F80" s="147"/>
      <c r="G80" s="148"/>
      <c r="H80" s="148"/>
      <c r="I80" s="149"/>
    </row>
    <row r="81" spans="6:9" x14ac:dyDescent="0.2">
      <c r="F81" s="147"/>
      <c r="G81" s="148"/>
      <c r="H81" s="148"/>
      <c r="I81" s="149"/>
    </row>
    <row r="82" spans="6:9" x14ac:dyDescent="0.2">
      <c r="F82" s="147"/>
      <c r="G82" s="148"/>
      <c r="H82" s="148"/>
      <c r="I82" s="149"/>
    </row>
    <row r="83" spans="6:9" x14ac:dyDescent="0.2">
      <c r="F83" s="147"/>
      <c r="G83" s="148"/>
      <c r="H83" s="148"/>
      <c r="I83" s="149"/>
    </row>
    <row r="84" spans="6:9" x14ac:dyDescent="0.2">
      <c r="F84" s="147"/>
      <c r="G84" s="148"/>
      <c r="H84" s="148"/>
      <c r="I84" s="149"/>
    </row>
    <row r="85" spans="6:9" x14ac:dyDescent="0.2">
      <c r="F85" s="147"/>
      <c r="G85" s="148"/>
      <c r="H85" s="148"/>
      <c r="I85" s="149"/>
    </row>
    <row r="86" spans="6:9" x14ac:dyDescent="0.2">
      <c r="F86" s="147"/>
      <c r="G86" s="148"/>
      <c r="H86" s="148"/>
      <c r="I86" s="149"/>
    </row>
    <row r="87" spans="6:9" x14ac:dyDescent="0.2">
      <c r="F87" s="147"/>
      <c r="G87" s="148"/>
      <c r="H87" s="148"/>
      <c r="I87" s="149"/>
    </row>
    <row r="88" spans="6:9" x14ac:dyDescent="0.2">
      <c r="F88" s="147"/>
      <c r="G88" s="148"/>
      <c r="H88" s="148"/>
      <c r="I88" s="149"/>
    </row>
    <row r="89" spans="6:9" x14ac:dyDescent="0.2">
      <c r="F89" s="147"/>
      <c r="G89" s="148"/>
      <c r="H89" s="148"/>
      <c r="I89" s="149"/>
    </row>
    <row r="90" spans="6:9" x14ac:dyDescent="0.2">
      <c r="F90" s="147"/>
      <c r="G90" s="148"/>
      <c r="H90" s="148"/>
      <c r="I90" s="149"/>
    </row>
    <row r="91" spans="6:9" x14ac:dyDescent="0.2">
      <c r="F91" s="147"/>
      <c r="G91" s="148"/>
      <c r="H91" s="148"/>
      <c r="I91" s="149"/>
    </row>
    <row r="92" spans="6:9" x14ac:dyDescent="0.2">
      <c r="F92" s="147"/>
      <c r="G92" s="148"/>
      <c r="H92" s="148"/>
      <c r="I92" s="149"/>
    </row>
    <row r="93" spans="6:9" x14ac:dyDescent="0.2">
      <c r="F93" s="147"/>
      <c r="G93" s="148"/>
      <c r="H93" s="148"/>
      <c r="I93" s="149"/>
    </row>
    <row r="94" spans="6:9" x14ac:dyDescent="0.2">
      <c r="F94" s="147"/>
      <c r="G94" s="148"/>
      <c r="H94" s="148"/>
      <c r="I94" s="149"/>
    </row>
    <row r="95" spans="6:9" x14ac:dyDescent="0.2">
      <c r="F95" s="147"/>
      <c r="G95" s="148"/>
      <c r="H95" s="148"/>
      <c r="I95" s="149"/>
    </row>
    <row r="96" spans="6:9" x14ac:dyDescent="0.2">
      <c r="F96" s="147"/>
      <c r="G96" s="148"/>
      <c r="H96" s="148"/>
      <c r="I96" s="149"/>
    </row>
    <row r="97" spans="6:9" x14ac:dyDescent="0.2">
      <c r="F97" s="147"/>
      <c r="G97" s="148"/>
      <c r="H97" s="148"/>
      <c r="I97" s="149"/>
    </row>
    <row r="98" spans="6:9" x14ac:dyDescent="0.2">
      <c r="F98" s="147"/>
      <c r="G98" s="148"/>
      <c r="H98" s="148"/>
      <c r="I98" s="149"/>
    </row>
  </sheetData>
  <mergeCells count="4">
    <mergeCell ref="A1:B1"/>
    <mergeCell ref="A2:B2"/>
    <mergeCell ref="G2:I2"/>
    <mergeCell ref="H47:I47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851BB-EA13-467E-81CC-30C6E5BC351A}">
  <sheetPr codeName="List2"/>
  <dimension ref="A1:CD355"/>
  <sheetViews>
    <sheetView showGridLines="0" showZeros="0" zoomScaleNormal="100" workbookViewId="0">
      <selection activeCell="A294" sqref="A294:XFD296"/>
    </sheetView>
  </sheetViews>
  <sheetFormatPr defaultRowHeight="12.75" x14ac:dyDescent="0.2"/>
  <cols>
    <col min="1" max="1" width="4.42578125" style="151" customWidth="1"/>
    <col min="2" max="2" width="11.5703125" style="151" customWidth="1"/>
    <col min="3" max="3" width="40.42578125" style="151" customWidth="1"/>
    <col min="4" max="4" width="5.5703125" style="151" customWidth="1"/>
    <col min="5" max="5" width="8.5703125" style="163" customWidth="1"/>
    <col min="6" max="6" width="9.85546875" style="151" customWidth="1"/>
    <col min="7" max="7" width="13.85546875" style="151" customWidth="1"/>
    <col min="8" max="11" width="11.140625" style="151" customWidth="1"/>
    <col min="12" max="12" width="75.42578125" style="151" customWidth="1"/>
    <col min="13" max="13" width="45.28515625" style="151" customWidth="1"/>
    <col min="14" max="14" width="75.42578125" style="151" customWidth="1"/>
    <col min="15" max="15" width="45.28515625" style="151" customWidth="1"/>
    <col min="16" max="256" width="9.140625" style="151"/>
    <col min="257" max="257" width="4.42578125" style="151" customWidth="1"/>
    <col min="258" max="258" width="11.5703125" style="151" customWidth="1"/>
    <col min="259" max="259" width="40.42578125" style="151" customWidth="1"/>
    <col min="260" max="260" width="5.5703125" style="151" customWidth="1"/>
    <col min="261" max="261" width="8.5703125" style="151" customWidth="1"/>
    <col min="262" max="262" width="9.85546875" style="151" customWidth="1"/>
    <col min="263" max="263" width="13.85546875" style="151" customWidth="1"/>
    <col min="264" max="267" width="11.140625" style="151" customWidth="1"/>
    <col min="268" max="268" width="75.42578125" style="151" customWidth="1"/>
    <col min="269" max="269" width="45.28515625" style="151" customWidth="1"/>
    <col min="270" max="270" width="75.42578125" style="151" customWidth="1"/>
    <col min="271" max="271" width="45.28515625" style="151" customWidth="1"/>
    <col min="272" max="512" width="9.140625" style="151"/>
    <col min="513" max="513" width="4.42578125" style="151" customWidth="1"/>
    <col min="514" max="514" width="11.5703125" style="151" customWidth="1"/>
    <col min="515" max="515" width="40.42578125" style="151" customWidth="1"/>
    <col min="516" max="516" width="5.5703125" style="151" customWidth="1"/>
    <col min="517" max="517" width="8.5703125" style="151" customWidth="1"/>
    <col min="518" max="518" width="9.85546875" style="151" customWidth="1"/>
    <col min="519" max="519" width="13.85546875" style="151" customWidth="1"/>
    <col min="520" max="523" width="11.140625" style="151" customWidth="1"/>
    <col min="524" max="524" width="75.42578125" style="151" customWidth="1"/>
    <col min="525" max="525" width="45.28515625" style="151" customWidth="1"/>
    <col min="526" max="526" width="75.42578125" style="151" customWidth="1"/>
    <col min="527" max="527" width="45.28515625" style="151" customWidth="1"/>
    <col min="528" max="768" width="9.140625" style="151"/>
    <col min="769" max="769" width="4.42578125" style="151" customWidth="1"/>
    <col min="770" max="770" width="11.5703125" style="151" customWidth="1"/>
    <col min="771" max="771" width="40.42578125" style="151" customWidth="1"/>
    <col min="772" max="772" width="5.5703125" style="151" customWidth="1"/>
    <col min="773" max="773" width="8.5703125" style="151" customWidth="1"/>
    <col min="774" max="774" width="9.85546875" style="151" customWidth="1"/>
    <col min="775" max="775" width="13.85546875" style="151" customWidth="1"/>
    <col min="776" max="779" width="11.140625" style="151" customWidth="1"/>
    <col min="780" max="780" width="75.42578125" style="151" customWidth="1"/>
    <col min="781" max="781" width="45.28515625" style="151" customWidth="1"/>
    <col min="782" max="782" width="75.42578125" style="151" customWidth="1"/>
    <col min="783" max="783" width="45.28515625" style="151" customWidth="1"/>
    <col min="784" max="1024" width="9.140625" style="151"/>
    <col min="1025" max="1025" width="4.42578125" style="151" customWidth="1"/>
    <col min="1026" max="1026" width="11.5703125" style="151" customWidth="1"/>
    <col min="1027" max="1027" width="40.42578125" style="151" customWidth="1"/>
    <col min="1028" max="1028" width="5.5703125" style="151" customWidth="1"/>
    <col min="1029" max="1029" width="8.5703125" style="151" customWidth="1"/>
    <col min="1030" max="1030" width="9.85546875" style="151" customWidth="1"/>
    <col min="1031" max="1031" width="13.85546875" style="151" customWidth="1"/>
    <col min="1032" max="1035" width="11.140625" style="151" customWidth="1"/>
    <col min="1036" max="1036" width="75.42578125" style="151" customWidth="1"/>
    <col min="1037" max="1037" width="45.28515625" style="151" customWidth="1"/>
    <col min="1038" max="1038" width="75.42578125" style="151" customWidth="1"/>
    <col min="1039" max="1039" width="45.28515625" style="151" customWidth="1"/>
    <col min="1040" max="1280" width="9.140625" style="151"/>
    <col min="1281" max="1281" width="4.42578125" style="151" customWidth="1"/>
    <col min="1282" max="1282" width="11.5703125" style="151" customWidth="1"/>
    <col min="1283" max="1283" width="40.42578125" style="151" customWidth="1"/>
    <col min="1284" max="1284" width="5.5703125" style="151" customWidth="1"/>
    <col min="1285" max="1285" width="8.5703125" style="151" customWidth="1"/>
    <col min="1286" max="1286" width="9.85546875" style="151" customWidth="1"/>
    <col min="1287" max="1287" width="13.85546875" style="151" customWidth="1"/>
    <col min="1288" max="1291" width="11.140625" style="151" customWidth="1"/>
    <col min="1292" max="1292" width="75.42578125" style="151" customWidth="1"/>
    <col min="1293" max="1293" width="45.28515625" style="151" customWidth="1"/>
    <col min="1294" max="1294" width="75.42578125" style="151" customWidth="1"/>
    <col min="1295" max="1295" width="45.28515625" style="151" customWidth="1"/>
    <col min="1296" max="1536" width="9.140625" style="151"/>
    <col min="1537" max="1537" width="4.42578125" style="151" customWidth="1"/>
    <col min="1538" max="1538" width="11.5703125" style="151" customWidth="1"/>
    <col min="1539" max="1539" width="40.42578125" style="151" customWidth="1"/>
    <col min="1540" max="1540" width="5.5703125" style="151" customWidth="1"/>
    <col min="1541" max="1541" width="8.5703125" style="151" customWidth="1"/>
    <col min="1542" max="1542" width="9.85546875" style="151" customWidth="1"/>
    <col min="1543" max="1543" width="13.85546875" style="151" customWidth="1"/>
    <col min="1544" max="1547" width="11.140625" style="151" customWidth="1"/>
    <col min="1548" max="1548" width="75.42578125" style="151" customWidth="1"/>
    <col min="1549" max="1549" width="45.28515625" style="151" customWidth="1"/>
    <col min="1550" max="1550" width="75.42578125" style="151" customWidth="1"/>
    <col min="1551" max="1551" width="45.28515625" style="151" customWidth="1"/>
    <col min="1552" max="1792" width="9.140625" style="151"/>
    <col min="1793" max="1793" width="4.42578125" style="151" customWidth="1"/>
    <col min="1794" max="1794" width="11.5703125" style="151" customWidth="1"/>
    <col min="1795" max="1795" width="40.42578125" style="151" customWidth="1"/>
    <col min="1796" max="1796" width="5.5703125" style="151" customWidth="1"/>
    <col min="1797" max="1797" width="8.5703125" style="151" customWidth="1"/>
    <col min="1798" max="1798" width="9.85546875" style="151" customWidth="1"/>
    <col min="1799" max="1799" width="13.85546875" style="151" customWidth="1"/>
    <col min="1800" max="1803" width="11.140625" style="151" customWidth="1"/>
    <col min="1804" max="1804" width="75.42578125" style="151" customWidth="1"/>
    <col min="1805" max="1805" width="45.28515625" style="151" customWidth="1"/>
    <col min="1806" max="1806" width="75.42578125" style="151" customWidth="1"/>
    <col min="1807" max="1807" width="45.28515625" style="151" customWidth="1"/>
    <col min="1808" max="2048" width="9.140625" style="151"/>
    <col min="2049" max="2049" width="4.42578125" style="151" customWidth="1"/>
    <col min="2050" max="2050" width="11.5703125" style="151" customWidth="1"/>
    <col min="2051" max="2051" width="40.42578125" style="151" customWidth="1"/>
    <col min="2052" max="2052" width="5.5703125" style="151" customWidth="1"/>
    <col min="2053" max="2053" width="8.5703125" style="151" customWidth="1"/>
    <col min="2054" max="2054" width="9.85546875" style="151" customWidth="1"/>
    <col min="2055" max="2055" width="13.85546875" style="151" customWidth="1"/>
    <col min="2056" max="2059" width="11.140625" style="151" customWidth="1"/>
    <col min="2060" max="2060" width="75.42578125" style="151" customWidth="1"/>
    <col min="2061" max="2061" width="45.28515625" style="151" customWidth="1"/>
    <col min="2062" max="2062" width="75.42578125" style="151" customWidth="1"/>
    <col min="2063" max="2063" width="45.28515625" style="151" customWidth="1"/>
    <col min="2064" max="2304" width="9.140625" style="151"/>
    <col min="2305" max="2305" width="4.42578125" style="151" customWidth="1"/>
    <col min="2306" max="2306" width="11.5703125" style="151" customWidth="1"/>
    <col min="2307" max="2307" width="40.42578125" style="151" customWidth="1"/>
    <col min="2308" max="2308" width="5.5703125" style="151" customWidth="1"/>
    <col min="2309" max="2309" width="8.5703125" style="151" customWidth="1"/>
    <col min="2310" max="2310" width="9.85546875" style="151" customWidth="1"/>
    <col min="2311" max="2311" width="13.85546875" style="151" customWidth="1"/>
    <col min="2312" max="2315" width="11.140625" style="151" customWidth="1"/>
    <col min="2316" max="2316" width="75.42578125" style="151" customWidth="1"/>
    <col min="2317" max="2317" width="45.28515625" style="151" customWidth="1"/>
    <col min="2318" max="2318" width="75.42578125" style="151" customWidth="1"/>
    <col min="2319" max="2319" width="45.28515625" style="151" customWidth="1"/>
    <col min="2320" max="2560" width="9.140625" style="151"/>
    <col min="2561" max="2561" width="4.42578125" style="151" customWidth="1"/>
    <col min="2562" max="2562" width="11.5703125" style="151" customWidth="1"/>
    <col min="2563" max="2563" width="40.42578125" style="151" customWidth="1"/>
    <col min="2564" max="2564" width="5.5703125" style="151" customWidth="1"/>
    <col min="2565" max="2565" width="8.5703125" style="151" customWidth="1"/>
    <col min="2566" max="2566" width="9.85546875" style="151" customWidth="1"/>
    <col min="2567" max="2567" width="13.85546875" style="151" customWidth="1"/>
    <col min="2568" max="2571" width="11.140625" style="151" customWidth="1"/>
    <col min="2572" max="2572" width="75.42578125" style="151" customWidth="1"/>
    <col min="2573" max="2573" width="45.28515625" style="151" customWidth="1"/>
    <col min="2574" max="2574" width="75.42578125" style="151" customWidth="1"/>
    <col min="2575" max="2575" width="45.28515625" style="151" customWidth="1"/>
    <col min="2576" max="2816" width="9.140625" style="151"/>
    <col min="2817" max="2817" width="4.42578125" style="151" customWidth="1"/>
    <col min="2818" max="2818" width="11.5703125" style="151" customWidth="1"/>
    <col min="2819" max="2819" width="40.42578125" style="151" customWidth="1"/>
    <col min="2820" max="2820" width="5.5703125" style="151" customWidth="1"/>
    <col min="2821" max="2821" width="8.5703125" style="151" customWidth="1"/>
    <col min="2822" max="2822" width="9.85546875" style="151" customWidth="1"/>
    <col min="2823" max="2823" width="13.85546875" style="151" customWidth="1"/>
    <col min="2824" max="2827" width="11.140625" style="151" customWidth="1"/>
    <col min="2828" max="2828" width="75.42578125" style="151" customWidth="1"/>
    <col min="2829" max="2829" width="45.28515625" style="151" customWidth="1"/>
    <col min="2830" max="2830" width="75.42578125" style="151" customWidth="1"/>
    <col min="2831" max="2831" width="45.28515625" style="151" customWidth="1"/>
    <col min="2832" max="3072" width="9.140625" style="151"/>
    <col min="3073" max="3073" width="4.42578125" style="151" customWidth="1"/>
    <col min="3074" max="3074" width="11.5703125" style="151" customWidth="1"/>
    <col min="3075" max="3075" width="40.42578125" style="151" customWidth="1"/>
    <col min="3076" max="3076" width="5.5703125" style="151" customWidth="1"/>
    <col min="3077" max="3077" width="8.5703125" style="151" customWidth="1"/>
    <col min="3078" max="3078" width="9.85546875" style="151" customWidth="1"/>
    <col min="3079" max="3079" width="13.85546875" style="151" customWidth="1"/>
    <col min="3080" max="3083" width="11.140625" style="151" customWidth="1"/>
    <col min="3084" max="3084" width="75.42578125" style="151" customWidth="1"/>
    <col min="3085" max="3085" width="45.28515625" style="151" customWidth="1"/>
    <col min="3086" max="3086" width="75.42578125" style="151" customWidth="1"/>
    <col min="3087" max="3087" width="45.28515625" style="151" customWidth="1"/>
    <col min="3088" max="3328" width="9.140625" style="151"/>
    <col min="3329" max="3329" width="4.42578125" style="151" customWidth="1"/>
    <col min="3330" max="3330" width="11.5703125" style="151" customWidth="1"/>
    <col min="3331" max="3331" width="40.42578125" style="151" customWidth="1"/>
    <col min="3332" max="3332" width="5.5703125" style="151" customWidth="1"/>
    <col min="3333" max="3333" width="8.5703125" style="151" customWidth="1"/>
    <col min="3334" max="3334" width="9.85546875" style="151" customWidth="1"/>
    <col min="3335" max="3335" width="13.85546875" style="151" customWidth="1"/>
    <col min="3336" max="3339" width="11.140625" style="151" customWidth="1"/>
    <col min="3340" max="3340" width="75.42578125" style="151" customWidth="1"/>
    <col min="3341" max="3341" width="45.28515625" style="151" customWidth="1"/>
    <col min="3342" max="3342" width="75.42578125" style="151" customWidth="1"/>
    <col min="3343" max="3343" width="45.28515625" style="151" customWidth="1"/>
    <col min="3344" max="3584" width="9.140625" style="151"/>
    <col min="3585" max="3585" width="4.42578125" style="151" customWidth="1"/>
    <col min="3586" max="3586" width="11.5703125" style="151" customWidth="1"/>
    <col min="3587" max="3587" width="40.42578125" style="151" customWidth="1"/>
    <col min="3588" max="3588" width="5.5703125" style="151" customWidth="1"/>
    <col min="3589" max="3589" width="8.5703125" style="151" customWidth="1"/>
    <col min="3590" max="3590" width="9.85546875" style="151" customWidth="1"/>
    <col min="3591" max="3591" width="13.85546875" style="151" customWidth="1"/>
    <col min="3592" max="3595" width="11.140625" style="151" customWidth="1"/>
    <col min="3596" max="3596" width="75.42578125" style="151" customWidth="1"/>
    <col min="3597" max="3597" width="45.28515625" style="151" customWidth="1"/>
    <col min="3598" max="3598" width="75.42578125" style="151" customWidth="1"/>
    <col min="3599" max="3599" width="45.28515625" style="151" customWidth="1"/>
    <col min="3600" max="3840" width="9.140625" style="151"/>
    <col min="3841" max="3841" width="4.42578125" style="151" customWidth="1"/>
    <col min="3842" max="3842" width="11.5703125" style="151" customWidth="1"/>
    <col min="3843" max="3843" width="40.42578125" style="151" customWidth="1"/>
    <col min="3844" max="3844" width="5.5703125" style="151" customWidth="1"/>
    <col min="3845" max="3845" width="8.5703125" style="151" customWidth="1"/>
    <col min="3846" max="3846" width="9.85546875" style="151" customWidth="1"/>
    <col min="3847" max="3847" width="13.85546875" style="151" customWidth="1"/>
    <col min="3848" max="3851" width="11.140625" style="151" customWidth="1"/>
    <col min="3852" max="3852" width="75.42578125" style="151" customWidth="1"/>
    <col min="3853" max="3853" width="45.28515625" style="151" customWidth="1"/>
    <col min="3854" max="3854" width="75.42578125" style="151" customWidth="1"/>
    <col min="3855" max="3855" width="45.28515625" style="151" customWidth="1"/>
    <col min="3856" max="4096" width="9.140625" style="151"/>
    <col min="4097" max="4097" width="4.42578125" style="151" customWidth="1"/>
    <col min="4098" max="4098" width="11.5703125" style="151" customWidth="1"/>
    <col min="4099" max="4099" width="40.42578125" style="151" customWidth="1"/>
    <col min="4100" max="4100" width="5.5703125" style="151" customWidth="1"/>
    <col min="4101" max="4101" width="8.5703125" style="151" customWidth="1"/>
    <col min="4102" max="4102" width="9.85546875" style="151" customWidth="1"/>
    <col min="4103" max="4103" width="13.85546875" style="151" customWidth="1"/>
    <col min="4104" max="4107" width="11.140625" style="151" customWidth="1"/>
    <col min="4108" max="4108" width="75.42578125" style="151" customWidth="1"/>
    <col min="4109" max="4109" width="45.28515625" style="151" customWidth="1"/>
    <col min="4110" max="4110" width="75.42578125" style="151" customWidth="1"/>
    <col min="4111" max="4111" width="45.28515625" style="151" customWidth="1"/>
    <col min="4112" max="4352" width="9.140625" style="151"/>
    <col min="4353" max="4353" width="4.42578125" style="151" customWidth="1"/>
    <col min="4354" max="4354" width="11.5703125" style="151" customWidth="1"/>
    <col min="4355" max="4355" width="40.42578125" style="151" customWidth="1"/>
    <col min="4356" max="4356" width="5.5703125" style="151" customWidth="1"/>
    <col min="4357" max="4357" width="8.5703125" style="151" customWidth="1"/>
    <col min="4358" max="4358" width="9.85546875" style="151" customWidth="1"/>
    <col min="4359" max="4359" width="13.85546875" style="151" customWidth="1"/>
    <col min="4360" max="4363" width="11.140625" style="151" customWidth="1"/>
    <col min="4364" max="4364" width="75.42578125" style="151" customWidth="1"/>
    <col min="4365" max="4365" width="45.28515625" style="151" customWidth="1"/>
    <col min="4366" max="4366" width="75.42578125" style="151" customWidth="1"/>
    <col min="4367" max="4367" width="45.28515625" style="151" customWidth="1"/>
    <col min="4368" max="4608" width="9.140625" style="151"/>
    <col min="4609" max="4609" width="4.42578125" style="151" customWidth="1"/>
    <col min="4610" max="4610" width="11.5703125" style="151" customWidth="1"/>
    <col min="4611" max="4611" width="40.42578125" style="151" customWidth="1"/>
    <col min="4612" max="4612" width="5.5703125" style="151" customWidth="1"/>
    <col min="4613" max="4613" width="8.5703125" style="151" customWidth="1"/>
    <col min="4614" max="4614" width="9.85546875" style="151" customWidth="1"/>
    <col min="4615" max="4615" width="13.85546875" style="151" customWidth="1"/>
    <col min="4616" max="4619" width="11.140625" style="151" customWidth="1"/>
    <col min="4620" max="4620" width="75.42578125" style="151" customWidth="1"/>
    <col min="4621" max="4621" width="45.28515625" style="151" customWidth="1"/>
    <col min="4622" max="4622" width="75.42578125" style="151" customWidth="1"/>
    <col min="4623" max="4623" width="45.28515625" style="151" customWidth="1"/>
    <col min="4624" max="4864" width="9.140625" style="151"/>
    <col min="4865" max="4865" width="4.42578125" style="151" customWidth="1"/>
    <col min="4866" max="4866" width="11.5703125" style="151" customWidth="1"/>
    <col min="4867" max="4867" width="40.42578125" style="151" customWidth="1"/>
    <col min="4868" max="4868" width="5.5703125" style="151" customWidth="1"/>
    <col min="4869" max="4869" width="8.5703125" style="151" customWidth="1"/>
    <col min="4870" max="4870" width="9.85546875" style="151" customWidth="1"/>
    <col min="4871" max="4871" width="13.85546875" style="151" customWidth="1"/>
    <col min="4872" max="4875" width="11.140625" style="151" customWidth="1"/>
    <col min="4876" max="4876" width="75.42578125" style="151" customWidth="1"/>
    <col min="4877" max="4877" width="45.28515625" style="151" customWidth="1"/>
    <col min="4878" max="4878" width="75.42578125" style="151" customWidth="1"/>
    <col min="4879" max="4879" width="45.28515625" style="151" customWidth="1"/>
    <col min="4880" max="5120" width="9.140625" style="151"/>
    <col min="5121" max="5121" width="4.42578125" style="151" customWidth="1"/>
    <col min="5122" max="5122" width="11.5703125" style="151" customWidth="1"/>
    <col min="5123" max="5123" width="40.42578125" style="151" customWidth="1"/>
    <col min="5124" max="5124" width="5.5703125" style="151" customWidth="1"/>
    <col min="5125" max="5125" width="8.5703125" style="151" customWidth="1"/>
    <col min="5126" max="5126" width="9.85546875" style="151" customWidth="1"/>
    <col min="5127" max="5127" width="13.85546875" style="151" customWidth="1"/>
    <col min="5128" max="5131" width="11.140625" style="151" customWidth="1"/>
    <col min="5132" max="5132" width="75.42578125" style="151" customWidth="1"/>
    <col min="5133" max="5133" width="45.28515625" style="151" customWidth="1"/>
    <col min="5134" max="5134" width="75.42578125" style="151" customWidth="1"/>
    <col min="5135" max="5135" width="45.28515625" style="151" customWidth="1"/>
    <col min="5136" max="5376" width="9.140625" style="151"/>
    <col min="5377" max="5377" width="4.42578125" style="151" customWidth="1"/>
    <col min="5378" max="5378" width="11.5703125" style="151" customWidth="1"/>
    <col min="5379" max="5379" width="40.42578125" style="151" customWidth="1"/>
    <col min="5380" max="5380" width="5.5703125" style="151" customWidth="1"/>
    <col min="5381" max="5381" width="8.5703125" style="151" customWidth="1"/>
    <col min="5382" max="5382" width="9.85546875" style="151" customWidth="1"/>
    <col min="5383" max="5383" width="13.85546875" style="151" customWidth="1"/>
    <col min="5384" max="5387" width="11.140625" style="151" customWidth="1"/>
    <col min="5388" max="5388" width="75.42578125" style="151" customWidth="1"/>
    <col min="5389" max="5389" width="45.28515625" style="151" customWidth="1"/>
    <col min="5390" max="5390" width="75.42578125" style="151" customWidth="1"/>
    <col min="5391" max="5391" width="45.28515625" style="151" customWidth="1"/>
    <col min="5392" max="5632" width="9.140625" style="151"/>
    <col min="5633" max="5633" width="4.42578125" style="151" customWidth="1"/>
    <col min="5634" max="5634" width="11.5703125" style="151" customWidth="1"/>
    <col min="5635" max="5635" width="40.42578125" style="151" customWidth="1"/>
    <col min="5636" max="5636" width="5.5703125" style="151" customWidth="1"/>
    <col min="5637" max="5637" width="8.5703125" style="151" customWidth="1"/>
    <col min="5638" max="5638" width="9.85546875" style="151" customWidth="1"/>
    <col min="5639" max="5639" width="13.85546875" style="151" customWidth="1"/>
    <col min="5640" max="5643" width="11.140625" style="151" customWidth="1"/>
    <col min="5644" max="5644" width="75.42578125" style="151" customWidth="1"/>
    <col min="5645" max="5645" width="45.28515625" style="151" customWidth="1"/>
    <col min="5646" max="5646" width="75.42578125" style="151" customWidth="1"/>
    <col min="5647" max="5647" width="45.28515625" style="151" customWidth="1"/>
    <col min="5648" max="5888" width="9.140625" style="151"/>
    <col min="5889" max="5889" width="4.42578125" style="151" customWidth="1"/>
    <col min="5890" max="5890" width="11.5703125" style="151" customWidth="1"/>
    <col min="5891" max="5891" width="40.42578125" style="151" customWidth="1"/>
    <col min="5892" max="5892" width="5.5703125" style="151" customWidth="1"/>
    <col min="5893" max="5893" width="8.5703125" style="151" customWidth="1"/>
    <col min="5894" max="5894" width="9.85546875" style="151" customWidth="1"/>
    <col min="5895" max="5895" width="13.85546875" style="151" customWidth="1"/>
    <col min="5896" max="5899" width="11.140625" style="151" customWidth="1"/>
    <col min="5900" max="5900" width="75.42578125" style="151" customWidth="1"/>
    <col min="5901" max="5901" width="45.28515625" style="151" customWidth="1"/>
    <col min="5902" max="5902" width="75.42578125" style="151" customWidth="1"/>
    <col min="5903" max="5903" width="45.28515625" style="151" customWidth="1"/>
    <col min="5904" max="6144" width="9.140625" style="151"/>
    <col min="6145" max="6145" width="4.42578125" style="151" customWidth="1"/>
    <col min="6146" max="6146" width="11.5703125" style="151" customWidth="1"/>
    <col min="6147" max="6147" width="40.42578125" style="151" customWidth="1"/>
    <col min="6148" max="6148" width="5.5703125" style="151" customWidth="1"/>
    <col min="6149" max="6149" width="8.5703125" style="151" customWidth="1"/>
    <col min="6150" max="6150" width="9.85546875" style="151" customWidth="1"/>
    <col min="6151" max="6151" width="13.85546875" style="151" customWidth="1"/>
    <col min="6152" max="6155" width="11.140625" style="151" customWidth="1"/>
    <col min="6156" max="6156" width="75.42578125" style="151" customWidth="1"/>
    <col min="6157" max="6157" width="45.28515625" style="151" customWidth="1"/>
    <col min="6158" max="6158" width="75.42578125" style="151" customWidth="1"/>
    <col min="6159" max="6159" width="45.28515625" style="151" customWidth="1"/>
    <col min="6160" max="6400" width="9.140625" style="151"/>
    <col min="6401" max="6401" width="4.42578125" style="151" customWidth="1"/>
    <col min="6402" max="6402" width="11.5703125" style="151" customWidth="1"/>
    <col min="6403" max="6403" width="40.42578125" style="151" customWidth="1"/>
    <col min="6404" max="6404" width="5.5703125" style="151" customWidth="1"/>
    <col min="6405" max="6405" width="8.5703125" style="151" customWidth="1"/>
    <col min="6406" max="6406" width="9.85546875" style="151" customWidth="1"/>
    <col min="6407" max="6407" width="13.85546875" style="151" customWidth="1"/>
    <col min="6408" max="6411" width="11.140625" style="151" customWidth="1"/>
    <col min="6412" max="6412" width="75.42578125" style="151" customWidth="1"/>
    <col min="6413" max="6413" width="45.28515625" style="151" customWidth="1"/>
    <col min="6414" max="6414" width="75.42578125" style="151" customWidth="1"/>
    <col min="6415" max="6415" width="45.28515625" style="151" customWidth="1"/>
    <col min="6416" max="6656" width="9.140625" style="151"/>
    <col min="6657" max="6657" width="4.42578125" style="151" customWidth="1"/>
    <col min="6658" max="6658" width="11.5703125" style="151" customWidth="1"/>
    <col min="6659" max="6659" width="40.42578125" style="151" customWidth="1"/>
    <col min="6660" max="6660" width="5.5703125" style="151" customWidth="1"/>
    <col min="6661" max="6661" width="8.5703125" style="151" customWidth="1"/>
    <col min="6662" max="6662" width="9.85546875" style="151" customWidth="1"/>
    <col min="6663" max="6663" width="13.85546875" style="151" customWidth="1"/>
    <col min="6664" max="6667" width="11.140625" style="151" customWidth="1"/>
    <col min="6668" max="6668" width="75.42578125" style="151" customWidth="1"/>
    <col min="6669" max="6669" width="45.28515625" style="151" customWidth="1"/>
    <col min="6670" max="6670" width="75.42578125" style="151" customWidth="1"/>
    <col min="6671" max="6671" width="45.28515625" style="151" customWidth="1"/>
    <col min="6672" max="6912" width="9.140625" style="151"/>
    <col min="6913" max="6913" width="4.42578125" style="151" customWidth="1"/>
    <col min="6914" max="6914" width="11.5703125" style="151" customWidth="1"/>
    <col min="6915" max="6915" width="40.42578125" style="151" customWidth="1"/>
    <col min="6916" max="6916" width="5.5703125" style="151" customWidth="1"/>
    <col min="6917" max="6917" width="8.5703125" style="151" customWidth="1"/>
    <col min="6918" max="6918" width="9.85546875" style="151" customWidth="1"/>
    <col min="6919" max="6919" width="13.85546875" style="151" customWidth="1"/>
    <col min="6920" max="6923" width="11.140625" style="151" customWidth="1"/>
    <col min="6924" max="6924" width="75.42578125" style="151" customWidth="1"/>
    <col min="6925" max="6925" width="45.28515625" style="151" customWidth="1"/>
    <col min="6926" max="6926" width="75.42578125" style="151" customWidth="1"/>
    <col min="6927" max="6927" width="45.28515625" style="151" customWidth="1"/>
    <col min="6928" max="7168" width="9.140625" style="151"/>
    <col min="7169" max="7169" width="4.42578125" style="151" customWidth="1"/>
    <col min="7170" max="7170" width="11.5703125" style="151" customWidth="1"/>
    <col min="7171" max="7171" width="40.42578125" style="151" customWidth="1"/>
    <col min="7172" max="7172" width="5.5703125" style="151" customWidth="1"/>
    <col min="7173" max="7173" width="8.5703125" style="151" customWidth="1"/>
    <col min="7174" max="7174" width="9.85546875" style="151" customWidth="1"/>
    <col min="7175" max="7175" width="13.85546875" style="151" customWidth="1"/>
    <col min="7176" max="7179" width="11.140625" style="151" customWidth="1"/>
    <col min="7180" max="7180" width="75.42578125" style="151" customWidth="1"/>
    <col min="7181" max="7181" width="45.28515625" style="151" customWidth="1"/>
    <col min="7182" max="7182" width="75.42578125" style="151" customWidth="1"/>
    <col min="7183" max="7183" width="45.28515625" style="151" customWidth="1"/>
    <col min="7184" max="7424" width="9.140625" style="151"/>
    <col min="7425" max="7425" width="4.42578125" style="151" customWidth="1"/>
    <col min="7426" max="7426" width="11.5703125" style="151" customWidth="1"/>
    <col min="7427" max="7427" width="40.42578125" style="151" customWidth="1"/>
    <col min="7428" max="7428" width="5.5703125" style="151" customWidth="1"/>
    <col min="7429" max="7429" width="8.5703125" style="151" customWidth="1"/>
    <col min="7430" max="7430" width="9.85546875" style="151" customWidth="1"/>
    <col min="7431" max="7431" width="13.85546875" style="151" customWidth="1"/>
    <col min="7432" max="7435" width="11.140625" style="151" customWidth="1"/>
    <col min="7436" max="7436" width="75.42578125" style="151" customWidth="1"/>
    <col min="7437" max="7437" width="45.28515625" style="151" customWidth="1"/>
    <col min="7438" max="7438" width="75.42578125" style="151" customWidth="1"/>
    <col min="7439" max="7439" width="45.28515625" style="151" customWidth="1"/>
    <col min="7440" max="7680" width="9.140625" style="151"/>
    <col min="7681" max="7681" width="4.42578125" style="151" customWidth="1"/>
    <col min="7682" max="7682" width="11.5703125" style="151" customWidth="1"/>
    <col min="7683" max="7683" width="40.42578125" style="151" customWidth="1"/>
    <col min="7684" max="7684" width="5.5703125" style="151" customWidth="1"/>
    <col min="7685" max="7685" width="8.5703125" style="151" customWidth="1"/>
    <col min="7686" max="7686" width="9.85546875" style="151" customWidth="1"/>
    <col min="7687" max="7687" width="13.85546875" style="151" customWidth="1"/>
    <col min="7688" max="7691" width="11.140625" style="151" customWidth="1"/>
    <col min="7692" max="7692" width="75.42578125" style="151" customWidth="1"/>
    <col min="7693" max="7693" width="45.28515625" style="151" customWidth="1"/>
    <col min="7694" max="7694" width="75.42578125" style="151" customWidth="1"/>
    <col min="7695" max="7695" width="45.28515625" style="151" customWidth="1"/>
    <col min="7696" max="7936" width="9.140625" style="151"/>
    <col min="7937" max="7937" width="4.42578125" style="151" customWidth="1"/>
    <col min="7938" max="7938" width="11.5703125" style="151" customWidth="1"/>
    <col min="7939" max="7939" width="40.42578125" style="151" customWidth="1"/>
    <col min="7940" max="7940" width="5.5703125" style="151" customWidth="1"/>
    <col min="7941" max="7941" width="8.5703125" style="151" customWidth="1"/>
    <col min="7942" max="7942" width="9.85546875" style="151" customWidth="1"/>
    <col min="7943" max="7943" width="13.85546875" style="151" customWidth="1"/>
    <col min="7944" max="7947" width="11.140625" style="151" customWidth="1"/>
    <col min="7948" max="7948" width="75.42578125" style="151" customWidth="1"/>
    <col min="7949" max="7949" width="45.28515625" style="151" customWidth="1"/>
    <col min="7950" max="7950" width="75.42578125" style="151" customWidth="1"/>
    <col min="7951" max="7951" width="45.28515625" style="151" customWidth="1"/>
    <col min="7952" max="8192" width="9.140625" style="151"/>
    <col min="8193" max="8193" width="4.42578125" style="151" customWidth="1"/>
    <col min="8194" max="8194" width="11.5703125" style="151" customWidth="1"/>
    <col min="8195" max="8195" width="40.42578125" style="151" customWidth="1"/>
    <col min="8196" max="8196" width="5.5703125" style="151" customWidth="1"/>
    <col min="8197" max="8197" width="8.5703125" style="151" customWidth="1"/>
    <col min="8198" max="8198" width="9.85546875" style="151" customWidth="1"/>
    <col min="8199" max="8199" width="13.85546875" style="151" customWidth="1"/>
    <col min="8200" max="8203" width="11.140625" style="151" customWidth="1"/>
    <col min="8204" max="8204" width="75.42578125" style="151" customWidth="1"/>
    <col min="8205" max="8205" width="45.28515625" style="151" customWidth="1"/>
    <col min="8206" max="8206" width="75.42578125" style="151" customWidth="1"/>
    <col min="8207" max="8207" width="45.28515625" style="151" customWidth="1"/>
    <col min="8208" max="8448" width="9.140625" style="151"/>
    <col min="8449" max="8449" width="4.42578125" style="151" customWidth="1"/>
    <col min="8450" max="8450" width="11.5703125" style="151" customWidth="1"/>
    <col min="8451" max="8451" width="40.42578125" style="151" customWidth="1"/>
    <col min="8452" max="8452" width="5.5703125" style="151" customWidth="1"/>
    <col min="8453" max="8453" width="8.5703125" style="151" customWidth="1"/>
    <col min="8454" max="8454" width="9.85546875" style="151" customWidth="1"/>
    <col min="8455" max="8455" width="13.85546875" style="151" customWidth="1"/>
    <col min="8456" max="8459" width="11.140625" style="151" customWidth="1"/>
    <col min="8460" max="8460" width="75.42578125" style="151" customWidth="1"/>
    <col min="8461" max="8461" width="45.28515625" style="151" customWidth="1"/>
    <col min="8462" max="8462" width="75.42578125" style="151" customWidth="1"/>
    <col min="8463" max="8463" width="45.28515625" style="151" customWidth="1"/>
    <col min="8464" max="8704" width="9.140625" style="151"/>
    <col min="8705" max="8705" width="4.42578125" style="151" customWidth="1"/>
    <col min="8706" max="8706" width="11.5703125" style="151" customWidth="1"/>
    <col min="8707" max="8707" width="40.42578125" style="151" customWidth="1"/>
    <col min="8708" max="8708" width="5.5703125" style="151" customWidth="1"/>
    <col min="8709" max="8709" width="8.5703125" style="151" customWidth="1"/>
    <col min="8710" max="8710" width="9.85546875" style="151" customWidth="1"/>
    <col min="8711" max="8711" width="13.85546875" style="151" customWidth="1"/>
    <col min="8712" max="8715" width="11.140625" style="151" customWidth="1"/>
    <col min="8716" max="8716" width="75.42578125" style="151" customWidth="1"/>
    <col min="8717" max="8717" width="45.28515625" style="151" customWidth="1"/>
    <col min="8718" max="8718" width="75.42578125" style="151" customWidth="1"/>
    <col min="8719" max="8719" width="45.28515625" style="151" customWidth="1"/>
    <col min="8720" max="8960" width="9.140625" style="151"/>
    <col min="8961" max="8961" width="4.42578125" style="151" customWidth="1"/>
    <col min="8962" max="8962" width="11.5703125" style="151" customWidth="1"/>
    <col min="8963" max="8963" width="40.42578125" style="151" customWidth="1"/>
    <col min="8964" max="8964" width="5.5703125" style="151" customWidth="1"/>
    <col min="8965" max="8965" width="8.5703125" style="151" customWidth="1"/>
    <col min="8966" max="8966" width="9.85546875" style="151" customWidth="1"/>
    <col min="8967" max="8967" width="13.85546875" style="151" customWidth="1"/>
    <col min="8968" max="8971" width="11.140625" style="151" customWidth="1"/>
    <col min="8972" max="8972" width="75.42578125" style="151" customWidth="1"/>
    <col min="8973" max="8973" width="45.28515625" style="151" customWidth="1"/>
    <col min="8974" max="8974" width="75.42578125" style="151" customWidth="1"/>
    <col min="8975" max="8975" width="45.28515625" style="151" customWidth="1"/>
    <col min="8976" max="9216" width="9.140625" style="151"/>
    <col min="9217" max="9217" width="4.42578125" style="151" customWidth="1"/>
    <col min="9218" max="9218" width="11.5703125" style="151" customWidth="1"/>
    <col min="9219" max="9219" width="40.42578125" style="151" customWidth="1"/>
    <col min="9220" max="9220" width="5.5703125" style="151" customWidth="1"/>
    <col min="9221" max="9221" width="8.5703125" style="151" customWidth="1"/>
    <col min="9222" max="9222" width="9.85546875" style="151" customWidth="1"/>
    <col min="9223" max="9223" width="13.85546875" style="151" customWidth="1"/>
    <col min="9224" max="9227" width="11.140625" style="151" customWidth="1"/>
    <col min="9228" max="9228" width="75.42578125" style="151" customWidth="1"/>
    <col min="9229" max="9229" width="45.28515625" style="151" customWidth="1"/>
    <col min="9230" max="9230" width="75.42578125" style="151" customWidth="1"/>
    <col min="9231" max="9231" width="45.28515625" style="151" customWidth="1"/>
    <col min="9232" max="9472" width="9.140625" style="151"/>
    <col min="9473" max="9473" width="4.42578125" style="151" customWidth="1"/>
    <col min="9474" max="9474" width="11.5703125" style="151" customWidth="1"/>
    <col min="9475" max="9475" width="40.42578125" style="151" customWidth="1"/>
    <col min="9476" max="9476" width="5.5703125" style="151" customWidth="1"/>
    <col min="9477" max="9477" width="8.5703125" style="151" customWidth="1"/>
    <col min="9478" max="9478" width="9.85546875" style="151" customWidth="1"/>
    <col min="9479" max="9479" width="13.85546875" style="151" customWidth="1"/>
    <col min="9480" max="9483" width="11.140625" style="151" customWidth="1"/>
    <col min="9484" max="9484" width="75.42578125" style="151" customWidth="1"/>
    <col min="9485" max="9485" width="45.28515625" style="151" customWidth="1"/>
    <col min="9486" max="9486" width="75.42578125" style="151" customWidth="1"/>
    <col min="9487" max="9487" width="45.28515625" style="151" customWidth="1"/>
    <col min="9488" max="9728" width="9.140625" style="151"/>
    <col min="9729" max="9729" width="4.42578125" style="151" customWidth="1"/>
    <col min="9730" max="9730" width="11.5703125" style="151" customWidth="1"/>
    <col min="9731" max="9731" width="40.42578125" style="151" customWidth="1"/>
    <col min="9732" max="9732" width="5.5703125" style="151" customWidth="1"/>
    <col min="9733" max="9733" width="8.5703125" style="151" customWidth="1"/>
    <col min="9734" max="9734" width="9.85546875" style="151" customWidth="1"/>
    <col min="9735" max="9735" width="13.85546875" style="151" customWidth="1"/>
    <col min="9736" max="9739" width="11.140625" style="151" customWidth="1"/>
    <col min="9740" max="9740" width="75.42578125" style="151" customWidth="1"/>
    <col min="9741" max="9741" width="45.28515625" style="151" customWidth="1"/>
    <col min="9742" max="9742" width="75.42578125" style="151" customWidth="1"/>
    <col min="9743" max="9743" width="45.28515625" style="151" customWidth="1"/>
    <col min="9744" max="9984" width="9.140625" style="151"/>
    <col min="9985" max="9985" width="4.42578125" style="151" customWidth="1"/>
    <col min="9986" max="9986" width="11.5703125" style="151" customWidth="1"/>
    <col min="9987" max="9987" width="40.42578125" style="151" customWidth="1"/>
    <col min="9988" max="9988" width="5.5703125" style="151" customWidth="1"/>
    <col min="9989" max="9989" width="8.5703125" style="151" customWidth="1"/>
    <col min="9990" max="9990" width="9.85546875" style="151" customWidth="1"/>
    <col min="9991" max="9991" width="13.85546875" style="151" customWidth="1"/>
    <col min="9992" max="9995" width="11.140625" style="151" customWidth="1"/>
    <col min="9996" max="9996" width="75.42578125" style="151" customWidth="1"/>
    <col min="9997" max="9997" width="45.28515625" style="151" customWidth="1"/>
    <col min="9998" max="9998" width="75.42578125" style="151" customWidth="1"/>
    <col min="9999" max="9999" width="45.28515625" style="151" customWidth="1"/>
    <col min="10000" max="10240" width="9.140625" style="151"/>
    <col min="10241" max="10241" width="4.42578125" style="151" customWidth="1"/>
    <col min="10242" max="10242" width="11.5703125" style="151" customWidth="1"/>
    <col min="10243" max="10243" width="40.42578125" style="151" customWidth="1"/>
    <col min="10244" max="10244" width="5.5703125" style="151" customWidth="1"/>
    <col min="10245" max="10245" width="8.5703125" style="151" customWidth="1"/>
    <col min="10246" max="10246" width="9.85546875" style="151" customWidth="1"/>
    <col min="10247" max="10247" width="13.85546875" style="151" customWidth="1"/>
    <col min="10248" max="10251" width="11.140625" style="151" customWidth="1"/>
    <col min="10252" max="10252" width="75.42578125" style="151" customWidth="1"/>
    <col min="10253" max="10253" width="45.28515625" style="151" customWidth="1"/>
    <col min="10254" max="10254" width="75.42578125" style="151" customWidth="1"/>
    <col min="10255" max="10255" width="45.28515625" style="151" customWidth="1"/>
    <col min="10256" max="10496" width="9.140625" style="151"/>
    <col min="10497" max="10497" width="4.42578125" style="151" customWidth="1"/>
    <col min="10498" max="10498" width="11.5703125" style="151" customWidth="1"/>
    <col min="10499" max="10499" width="40.42578125" style="151" customWidth="1"/>
    <col min="10500" max="10500" width="5.5703125" style="151" customWidth="1"/>
    <col min="10501" max="10501" width="8.5703125" style="151" customWidth="1"/>
    <col min="10502" max="10502" width="9.85546875" style="151" customWidth="1"/>
    <col min="10503" max="10503" width="13.85546875" style="151" customWidth="1"/>
    <col min="10504" max="10507" width="11.140625" style="151" customWidth="1"/>
    <col min="10508" max="10508" width="75.42578125" style="151" customWidth="1"/>
    <col min="10509" max="10509" width="45.28515625" style="151" customWidth="1"/>
    <col min="10510" max="10510" width="75.42578125" style="151" customWidth="1"/>
    <col min="10511" max="10511" width="45.28515625" style="151" customWidth="1"/>
    <col min="10512" max="10752" width="9.140625" style="151"/>
    <col min="10753" max="10753" width="4.42578125" style="151" customWidth="1"/>
    <col min="10754" max="10754" width="11.5703125" style="151" customWidth="1"/>
    <col min="10755" max="10755" width="40.42578125" style="151" customWidth="1"/>
    <col min="10756" max="10756" width="5.5703125" style="151" customWidth="1"/>
    <col min="10757" max="10757" width="8.5703125" style="151" customWidth="1"/>
    <col min="10758" max="10758" width="9.85546875" style="151" customWidth="1"/>
    <col min="10759" max="10759" width="13.85546875" style="151" customWidth="1"/>
    <col min="10760" max="10763" width="11.140625" style="151" customWidth="1"/>
    <col min="10764" max="10764" width="75.42578125" style="151" customWidth="1"/>
    <col min="10765" max="10765" width="45.28515625" style="151" customWidth="1"/>
    <col min="10766" max="10766" width="75.42578125" style="151" customWidth="1"/>
    <col min="10767" max="10767" width="45.28515625" style="151" customWidth="1"/>
    <col min="10768" max="11008" width="9.140625" style="151"/>
    <col min="11009" max="11009" width="4.42578125" style="151" customWidth="1"/>
    <col min="11010" max="11010" width="11.5703125" style="151" customWidth="1"/>
    <col min="11011" max="11011" width="40.42578125" style="151" customWidth="1"/>
    <col min="11012" max="11012" width="5.5703125" style="151" customWidth="1"/>
    <col min="11013" max="11013" width="8.5703125" style="151" customWidth="1"/>
    <col min="11014" max="11014" width="9.85546875" style="151" customWidth="1"/>
    <col min="11015" max="11015" width="13.85546875" style="151" customWidth="1"/>
    <col min="11016" max="11019" width="11.140625" style="151" customWidth="1"/>
    <col min="11020" max="11020" width="75.42578125" style="151" customWidth="1"/>
    <col min="11021" max="11021" width="45.28515625" style="151" customWidth="1"/>
    <col min="11022" max="11022" width="75.42578125" style="151" customWidth="1"/>
    <col min="11023" max="11023" width="45.28515625" style="151" customWidth="1"/>
    <col min="11024" max="11264" width="9.140625" style="151"/>
    <col min="11265" max="11265" width="4.42578125" style="151" customWidth="1"/>
    <col min="11266" max="11266" width="11.5703125" style="151" customWidth="1"/>
    <col min="11267" max="11267" width="40.42578125" style="151" customWidth="1"/>
    <col min="11268" max="11268" width="5.5703125" style="151" customWidth="1"/>
    <col min="11269" max="11269" width="8.5703125" style="151" customWidth="1"/>
    <col min="11270" max="11270" width="9.85546875" style="151" customWidth="1"/>
    <col min="11271" max="11271" width="13.85546875" style="151" customWidth="1"/>
    <col min="11272" max="11275" width="11.140625" style="151" customWidth="1"/>
    <col min="11276" max="11276" width="75.42578125" style="151" customWidth="1"/>
    <col min="11277" max="11277" width="45.28515625" style="151" customWidth="1"/>
    <col min="11278" max="11278" width="75.42578125" style="151" customWidth="1"/>
    <col min="11279" max="11279" width="45.28515625" style="151" customWidth="1"/>
    <col min="11280" max="11520" width="9.140625" style="151"/>
    <col min="11521" max="11521" width="4.42578125" style="151" customWidth="1"/>
    <col min="11522" max="11522" width="11.5703125" style="151" customWidth="1"/>
    <col min="11523" max="11523" width="40.42578125" style="151" customWidth="1"/>
    <col min="11524" max="11524" width="5.5703125" style="151" customWidth="1"/>
    <col min="11525" max="11525" width="8.5703125" style="151" customWidth="1"/>
    <col min="11526" max="11526" width="9.85546875" style="151" customWidth="1"/>
    <col min="11527" max="11527" width="13.85546875" style="151" customWidth="1"/>
    <col min="11528" max="11531" width="11.140625" style="151" customWidth="1"/>
    <col min="11532" max="11532" width="75.42578125" style="151" customWidth="1"/>
    <col min="11533" max="11533" width="45.28515625" style="151" customWidth="1"/>
    <col min="11534" max="11534" width="75.42578125" style="151" customWidth="1"/>
    <col min="11535" max="11535" width="45.28515625" style="151" customWidth="1"/>
    <col min="11536" max="11776" width="9.140625" style="151"/>
    <col min="11777" max="11777" width="4.42578125" style="151" customWidth="1"/>
    <col min="11778" max="11778" width="11.5703125" style="151" customWidth="1"/>
    <col min="11779" max="11779" width="40.42578125" style="151" customWidth="1"/>
    <col min="11780" max="11780" width="5.5703125" style="151" customWidth="1"/>
    <col min="11781" max="11781" width="8.5703125" style="151" customWidth="1"/>
    <col min="11782" max="11782" width="9.85546875" style="151" customWidth="1"/>
    <col min="11783" max="11783" width="13.85546875" style="151" customWidth="1"/>
    <col min="11784" max="11787" width="11.140625" style="151" customWidth="1"/>
    <col min="11788" max="11788" width="75.42578125" style="151" customWidth="1"/>
    <col min="11789" max="11789" width="45.28515625" style="151" customWidth="1"/>
    <col min="11790" max="11790" width="75.42578125" style="151" customWidth="1"/>
    <col min="11791" max="11791" width="45.28515625" style="151" customWidth="1"/>
    <col min="11792" max="12032" width="9.140625" style="151"/>
    <col min="12033" max="12033" width="4.42578125" style="151" customWidth="1"/>
    <col min="12034" max="12034" width="11.5703125" style="151" customWidth="1"/>
    <col min="12035" max="12035" width="40.42578125" style="151" customWidth="1"/>
    <col min="12036" max="12036" width="5.5703125" style="151" customWidth="1"/>
    <col min="12037" max="12037" width="8.5703125" style="151" customWidth="1"/>
    <col min="12038" max="12038" width="9.85546875" style="151" customWidth="1"/>
    <col min="12039" max="12039" width="13.85546875" style="151" customWidth="1"/>
    <col min="12040" max="12043" width="11.140625" style="151" customWidth="1"/>
    <col min="12044" max="12044" width="75.42578125" style="151" customWidth="1"/>
    <col min="12045" max="12045" width="45.28515625" style="151" customWidth="1"/>
    <col min="12046" max="12046" width="75.42578125" style="151" customWidth="1"/>
    <col min="12047" max="12047" width="45.28515625" style="151" customWidth="1"/>
    <col min="12048" max="12288" width="9.140625" style="151"/>
    <col min="12289" max="12289" width="4.42578125" style="151" customWidth="1"/>
    <col min="12290" max="12290" width="11.5703125" style="151" customWidth="1"/>
    <col min="12291" max="12291" width="40.42578125" style="151" customWidth="1"/>
    <col min="12292" max="12292" width="5.5703125" style="151" customWidth="1"/>
    <col min="12293" max="12293" width="8.5703125" style="151" customWidth="1"/>
    <col min="12294" max="12294" width="9.85546875" style="151" customWidth="1"/>
    <col min="12295" max="12295" width="13.85546875" style="151" customWidth="1"/>
    <col min="12296" max="12299" width="11.140625" style="151" customWidth="1"/>
    <col min="12300" max="12300" width="75.42578125" style="151" customWidth="1"/>
    <col min="12301" max="12301" width="45.28515625" style="151" customWidth="1"/>
    <col min="12302" max="12302" width="75.42578125" style="151" customWidth="1"/>
    <col min="12303" max="12303" width="45.28515625" style="151" customWidth="1"/>
    <col min="12304" max="12544" width="9.140625" style="151"/>
    <col min="12545" max="12545" width="4.42578125" style="151" customWidth="1"/>
    <col min="12546" max="12546" width="11.5703125" style="151" customWidth="1"/>
    <col min="12547" max="12547" width="40.42578125" style="151" customWidth="1"/>
    <col min="12548" max="12548" width="5.5703125" style="151" customWidth="1"/>
    <col min="12549" max="12549" width="8.5703125" style="151" customWidth="1"/>
    <col min="12550" max="12550" width="9.85546875" style="151" customWidth="1"/>
    <col min="12551" max="12551" width="13.85546875" style="151" customWidth="1"/>
    <col min="12552" max="12555" width="11.140625" style="151" customWidth="1"/>
    <col min="12556" max="12556" width="75.42578125" style="151" customWidth="1"/>
    <col min="12557" max="12557" width="45.28515625" style="151" customWidth="1"/>
    <col min="12558" max="12558" width="75.42578125" style="151" customWidth="1"/>
    <col min="12559" max="12559" width="45.28515625" style="151" customWidth="1"/>
    <col min="12560" max="12800" width="9.140625" style="151"/>
    <col min="12801" max="12801" width="4.42578125" style="151" customWidth="1"/>
    <col min="12802" max="12802" width="11.5703125" style="151" customWidth="1"/>
    <col min="12803" max="12803" width="40.42578125" style="151" customWidth="1"/>
    <col min="12804" max="12804" width="5.5703125" style="151" customWidth="1"/>
    <col min="12805" max="12805" width="8.5703125" style="151" customWidth="1"/>
    <col min="12806" max="12806" width="9.85546875" style="151" customWidth="1"/>
    <col min="12807" max="12807" width="13.85546875" style="151" customWidth="1"/>
    <col min="12808" max="12811" width="11.140625" style="151" customWidth="1"/>
    <col min="12812" max="12812" width="75.42578125" style="151" customWidth="1"/>
    <col min="12813" max="12813" width="45.28515625" style="151" customWidth="1"/>
    <col min="12814" max="12814" width="75.42578125" style="151" customWidth="1"/>
    <col min="12815" max="12815" width="45.28515625" style="151" customWidth="1"/>
    <col min="12816" max="13056" width="9.140625" style="151"/>
    <col min="13057" max="13057" width="4.42578125" style="151" customWidth="1"/>
    <col min="13058" max="13058" width="11.5703125" style="151" customWidth="1"/>
    <col min="13059" max="13059" width="40.42578125" style="151" customWidth="1"/>
    <col min="13060" max="13060" width="5.5703125" style="151" customWidth="1"/>
    <col min="13061" max="13061" width="8.5703125" style="151" customWidth="1"/>
    <col min="13062" max="13062" width="9.85546875" style="151" customWidth="1"/>
    <col min="13063" max="13063" width="13.85546875" style="151" customWidth="1"/>
    <col min="13064" max="13067" width="11.140625" style="151" customWidth="1"/>
    <col min="13068" max="13068" width="75.42578125" style="151" customWidth="1"/>
    <col min="13069" max="13069" width="45.28515625" style="151" customWidth="1"/>
    <col min="13070" max="13070" width="75.42578125" style="151" customWidth="1"/>
    <col min="13071" max="13071" width="45.28515625" style="151" customWidth="1"/>
    <col min="13072" max="13312" width="9.140625" style="151"/>
    <col min="13313" max="13313" width="4.42578125" style="151" customWidth="1"/>
    <col min="13314" max="13314" width="11.5703125" style="151" customWidth="1"/>
    <col min="13315" max="13315" width="40.42578125" style="151" customWidth="1"/>
    <col min="13316" max="13316" width="5.5703125" style="151" customWidth="1"/>
    <col min="13317" max="13317" width="8.5703125" style="151" customWidth="1"/>
    <col min="13318" max="13318" width="9.85546875" style="151" customWidth="1"/>
    <col min="13319" max="13319" width="13.85546875" style="151" customWidth="1"/>
    <col min="13320" max="13323" width="11.140625" style="151" customWidth="1"/>
    <col min="13324" max="13324" width="75.42578125" style="151" customWidth="1"/>
    <col min="13325" max="13325" width="45.28515625" style="151" customWidth="1"/>
    <col min="13326" max="13326" width="75.42578125" style="151" customWidth="1"/>
    <col min="13327" max="13327" width="45.28515625" style="151" customWidth="1"/>
    <col min="13328" max="13568" width="9.140625" style="151"/>
    <col min="13569" max="13569" width="4.42578125" style="151" customWidth="1"/>
    <col min="13570" max="13570" width="11.5703125" style="151" customWidth="1"/>
    <col min="13571" max="13571" width="40.42578125" style="151" customWidth="1"/>
    <col min="13572" max="13572" width="5.5703125" style="151" customWidth="1"/>
    <col min="13573" max="13573" width="8.5703125" style="151" customWidth="1"/>
    <col min="13574" max="13574" width="9.85546875" style="151" customWidth="1"/>
    <col min="13575" max="13575" width="13.85546875" style="151" customWidth="1"/>
    <col min="13576" max="13579" width="11.140625" style="151" customWidth="1"/>
    <col min="13580" max="13580" width="75.42578125" style="151" customWidth="1"/>
    <col min="13581" max="13581" width="45.28515625" style="151" customWidth="1"/>
    <col min="13582" max="13582" width="75.42578125" style="151" customWidth="1"/>
    <col min="13583" max="13583" width="45.28515625" style="151" customWidth="1"/>
    <col min="13584" max="13824" width="9.140625" style="151"/>
    <col min="13825" max="13825" width="4.42578125" style="151" customWidth="1"/>
    <col min="13826" max="13826" width="11.5703125" style="151" customWidth="1"/>
    <col min="13827" max="13827" width="40.42578125" style="151" customWidth="1"/>
    <col min="13828" max="13828" width="5.5703125" style="151" customWidth="1"/>
    <col min="13829" max="13829" width="8.5703125" style="151" customWidth="1"/>
    <col min="13830" max="13830" width="9.85546875" style="151" customWidth="1"/>
    <col min="13831" max="13831" width="13.85546875" style="151" customWidth="1"/>
    <col min="13832" max="13835" width="11.140625" style="151" customWidth="1"/>
    <col min="13836" max="13836" width="75.42578125" style="151" customWidth="1"/>
    <col min="13837" max="13837" width="45.28515625" style="151" customWidth="1"/>
    <col min="13838" max="13838" width="75.42578125" style="151" customWidth="1"/>
    <col min="13839" max="13839" width="45.28515625" style="151" customWidth="1"/>
    <col min="13840" max="14080" width="9.140625" style="151"/>
    <col min="14081" max="14081" width="4.42578125" style="151" customWidth="1"/>
    <col min="14082" max="14082" width="11.5703125" style="151" customWidth="1"/>
    <col min="14083" max="14083" width="40.42578125" style="151" customWidth="1"/>
    <col min="14084" max="14084" width="5.5703125" style="151" customWidth="1"/>
    <col min="14085" max="14085" width="8.5703125" style="151" customWidth="1"/>
    <col min="14086" max="14086" width="9.85546875" style="151" customWidth="1"/>
    <col min="14087" max="14087" width="13.85546875" style="151" customWidth="1"/>
    <col min="14088" max="14091" width="11.140625" style="151" customWidth="1"/>
    <col min="14092" max="14092" width="75.42578125" style="151" customWidth="1"/>
    <col min="14093" max="14093" width="45.28515625" style="151" customWidth="1"/>
    <col min="14094" max="14094" width="75.42578125" style="151" customWidth="1"/>
    <col min="14095" max="14095" width="45.28515625" style="151" customWidth="1"/>
    <col min="14096" max="14336" width="9.140625" style="151"/>
    <col min="14337" max="14337" width="4.42578125" style="151" customWidth="1"/>
    <col min="14338" max="14338" width="11.5703125" style="151" customWidth="1"/>
    <col min="14339" max="14339" width="40.42578125" style="151" customWidth="1"/>
    <col min="14340" max="14340" width="5.5703125" style="151" customWidth="1"/>
    <col min="14341" max="14341" width="8.5703125" style="151" customWidth="1"/>
    <col min="14342" max="14342" width="9.85546875" style="151" customWidth="1"/>
    <col min="14343" max="14343" width="13.85546875" style="151" customWidth="1"/>
    <col min="14344" max="14347" width="11.140625" style="151" customWidth="1"/>
    <col min="14348" max="14348" width="75.42578125" style="151" customWidth="1"/>
    <col min="14349" max="14349" width="45.28515625" style="151" customWidth="1"/>
    <col min="14350" max="14350" width="75.42578125" style="151" customWidth="1"/>
    <col min="14351" max="14351" width="45.28515625" style="151" customWidth="1"/>
    <col min="14352" max="14592" width="9.140625" style="151"/>
    <col min="14593" max="14593" width="4.42578125" style="151" customWidth="1"/>
    <col min="14594" max="14594" width="11.5703125" style="151" customWidth="1"/>
    <col min="14595" max="14595" width="40.42578125" style="151" customWidth="1"/>
    <col min="14596" max="14596" width="5.5703125" style="151" customWidth="1"/>
    <col min="14597" max="14597" width="8.5703125" style="151" customWidth="1"/>
    <col min="14598" max="14598" width="9.85546875" style="151" customWidth="1"/>
    <col min="14599" max="14599" width="13.85546875" style="151" customWidth="1"/>
    <col min="14600" max="14603" width="11.140625" style="151" customWidth="1"/>
    <col min="14604" max="14604" width="75.42578125" style="151" customWidth="1"/>
    <col min="14605" max="14605" width="45.28515625" style="151" customWidth="1"/>
    <col min="14606" max="14606" width="75.42578125" style="151" customWidth="1"/>
    <col min="14607" max="14607" width="45.28515625" style="151" customWidth="1"/>
    <col min="14608" max="14848" width="9.140625" style="151"/>
    <col min="14849" max="14849" width="4.42578125" style="151" customWidth="1"/>
    <col min="14850" max="14850" width="11.5703125" style="151" customWidth="1"/>
    <col min="14851" max="14851" width="40.42578125" style="151" customWidth="1"/>
    <col min="14852" max="14852" width="5.5703125" style="151" customWidth="1"/>
    <col min="14853" max="14853" width="8.5703125" style="151" customWidth="1"/>
    <col min="14854" max="14854" width="9.85546875" style="151" customWidth="1"/>
    <col min="14855" max="14855" width="13.85546875" style="151" customWidth="1"/>
    <col min="14856" max="14859" width="11.140625" style="151" customWidth="1"/>
    <col min="14860" max="14860" width="75.42578125" style="151" customWidth="1"/>
    <col min="14861" max="14861" width="45.28515625" style="151" customWidth="1"/>
    <col min="14862" max="14862" width="75.42578125" style="151" customWidth="1"/>
    <col min="14863" max="14863" width="45.28515625" style="151" customWidth="1"/>
    <col min="14864" max="15104" width="9.140625" style="151"/>
    <col min="15105" max="15105" width="4.42578125" style="151" customWidth="1"/>
    <col min="15106" max="15106" width="11.5703125" style="151" customWidth="1"/>
    <col min="15107" max="15107" width="40.42578125" style="151" customWidth="1"/>
    <col min="15108" max="15108" width="5.5703125" style="151" customWidth="1"/>
    <col min="15109" max="15109" width="8.5703125" style="151" customWidth="1"/>
    <col min="15110" max="15110" width="9.85546875" style="151" customWidth="1"/>
    <col min="15111" max="15111" width="13.85546875" style="151" customWidth="1"/>
    <col min="15112" max="15115" width="11.140625" style="151" customWidth="1"/>
    <col min="15116" max="15116" width="75.42578125" style="151" customWidth="1"/>
    <col min="15117" max="15117" width="45.28515625" style="151" customWidth="1"/>
    <col min="15118" max="15118" width="75.42578125" style="151" customWidth="1"/>
    <col min="15119" max="15119" width="45.28515625" style="151" customWidth="1"/>
    <col min="15120" max="15360" width="9.140625" style="151"/>
    <col min="15361" max="15361" width="4.42578125" style="151" customWidth="1"/>
    <col min="15362" max="15362" width="11.5703125" style="151" customWidth="1"/>
    <col min="15363" max="15363" width="40.42578125" style="151" customWidth="1"/>
    <col min="15364" max="15364" width="5.5703125" style="151" customWidth="1"/>
    <col min="15365" max="15365" width="8.5703125" style="151" customWidth="1"/>
    <col min="15366" max="15366" width="9.85546875" style="151" customWidth="1"/>
    <col min="15367" max="15367" width="13.85546875" style="151" customWidth="1"/>
    <col min="15368" max="15371" width="11.140625" style="151" customWidth="1"/>
    <col min="15372" max="15372" width="75.42578125" style="151" customWidth="1"/>
    <col min="15373" max="15373" width="45.28515625" style="151" customWidth="1"/>
    <col min="15374" max="15374" width="75.42578125" style="151" customWidth="1"/>
    <col min="15375" max="15375" width="45.28515625" style="151" customWidth="1"/>
    <col min="15376" max="15616" width="9.140625" style="151"/>
    <col min="15617" max="15617" width="4.42578125" style="151" customWidth="1"/>
    <col min="15618" max="15618" width="11.5703125" style="151" customWidth="1"/>
    <col min="15619" max="15619" width="40.42578125" style="151" customWidth="1"/>
    <col min="15620" max="15620" width="5.5703125" style="151" customWidth="1"/>
    <col min="15621" max="15621" width="8.5703125" style="151" customWidth="1"/>
    <col min="15622" max="15622" width="9.85546875" style="151" customWidth="1"/>
    <col min="15623" max="15623" width="13.85546875" style="151" customWidth="1"/>
    <col min="15624" max="15627" width="11.140625" style="151" customWidth="1"/>
    <col min="15628" max="15628" width="75.42578125" style="151" customWidth="1"/>
    <col min="15629" max="15629" width="45.28515625" style="151" customWidth="1"/>
    <col min="15630" max="15630" width="75.42578125" style="151" customWidth="1"/>
    <col min="15631" max="15631" width="45.28515625" style="151" customWidth="1"/>
    <col min="15632" max="15872" width="9.140625" style="151"/>
    <col min="15873" max="15873" width="4.42578125" style="151" customWidth="1"/>
    <col min="15874" max="15874" width="11.5703125" style="151" customWidth="1"/>
    <col min="15875" max="15875" width="40.42578125" style="151" customWidth="1"/>
    <col min="15876" max="15876" width="5.5703125" style="151" customWidth="1"/>
    <col min="15877" max="15877" width="8.5703125" style="151" customWidth="1"/>
    <col min="15878" max="15878" width="9.85546875" style="151" customWidth="1"/>
    <col min="15879" max="15879" width="13.85546875" style="151" customWidth="1"/>
    <col min="15880" max="15883" width="11.140625" style="151" customWidth="1"/>
    <col min="15884" max="15884" width="75.42578125" style="151" customWidth="1"/>
    <col min="15885" max="15885" width="45.28515625" style="151" customWidth="1"/>
    <col min="15886" max="15886" width="75.42578125" style="151" customWidth="1"/>
    <col min="15887" max="15887" width="45.28515625" style="151" customWidth="1"/>
    <col min="15888" max="16128" width="9.140625" style="151"/>
    <col min="16129" max="16129" width="4.42578125" style="151" customWidth="1"/>
    <col min="16130" max="16130" width="11.5703125" style="151" customWidth="1"/>
    <col min="16131" max="16131" width="40.42578125" style="151" customWidth="1"/>
    <col min="16132" max="16132" width="5.5703125" style="151" customWidth="1"/>
    <col min="16133" max="16133" width="8.5703125" style="151" customWidth="1"/>
    <col min="16134" max="16134" width="9.85546875" style="151" customWidth="1"/>
    <col min="16135" max="16135" width="13.85546875" style="151" customWidth="1"/>
    <col min="16136" max="16139" width="11.140625" style="151" customWidth="1"/>
    <col min="16140" max="16140" width="75.42578125" style="151" customWidth="1"/>
    <col min="16141" max="16141" width="45.28515625" style="151" customWidth="1"/>
    <col min="16142" max="16142" width="75.42578125" style="151" customWidth="1"/>
    <col min="16143" max="16143" width="45.28515625" style="151" customWidth="1"/>
    <col min="16144" max="16384" width="9.140625" style="151"/>
  </cols>
  <sheetData>
    <row r="1" spans="1:82" ht="15.75" x14ac:dyDescent="0.25">
      <c r="A1" s="150" t="s">
        <v>79</v>
      </c>
      <c r="B1" s="150"/>
      <c r="C1" s="150"/>
      <c r="D1" s="150"/>
      <c r="E1" s="150"/>
      <c r="F1" s="150"/>
      <c r="G1" s="150"/>
    </row>
    <row r="2" spans="1:82" ht="14.25" customHeight="1" thickBot="1" x14ac:dyDescent="0.25">
      <c r="B2" s="152"/>
      <c r="C2" s="153"/>
      <c r="D2" s="153"/>
      <c r="E2" s="154"/>
      <c r="F2" s="153"/>
      <c r="G2" s="153"/>
    </row>
    <row r="3" spans="1:82" ht="13.5" thickTop="1" x14ac:dyDescent="0.2">
      <c r="A3" s="93" t="s">
        <v>48</v>
      </c>
      <c r="B3" s="94"/>
      <c r="C3" s="95" t="str">
        <f>CONCATENATE(cislostavby," ",nazevstavby)</f>
        <v>20200620 KINO SVĚT VE ZNOJMĚ</v>
      </c>
      <c r="D3" s="96"/>
      <c r="E3" s="155" t="s">
        <v>64</v>
      </c>
      <c r="F3" s="156">
        <f>Rekapitulace!H1</f>
        <v>20200620</v>
      </c>
      <c r="G3" s="157"/>
    </row>
    <row r="4" spans="1:82" ht="13.5" thickBot="1" x14ac:dyDescent="0.25">
      <c r="A4" s="158" t="s">
        <v>50</v>
      </c>
      <c r="B4" s="102"/>
      <c r="C4" s="103" t="str">
        <f>CONCATENATE(cisloobjektu," ",nazevobjektu)</f>
        <v>0002 REKONSTRUKCE TOALET-HSV+PSV</v>
      </c>
      <c r="D4" s="104"/>
      <c r="E4" s="159" t="str">
        <f>Rekapitulace!G2</f>
        <v>REKONSTRUKCE TOALET</v>
      </c>
      <c r="F4" s="160"/>
      <c r="G4" s="161"/>
    </row>
    <row r="5" spans="1:82" ht="13.5" thickTop="1" x14ac:dyDescent="0.2">
      <c r="A5" s="162"/>
    </row>
    <row r="6" spans="1:82" ht="22.5" x14ac:dyDescent="0.2">
      <c r="A6" s="164" t="s">
        <v>65</v>
      </c>
      <c r="B6" s="165" t="s">
        <v>66</v>
      </c>
      <c r="C6" s="165" t="s">
        <v>67</v>
      </c>
      <c r="D6" s="165" t="s">
        <v>68</v>
      </c>
      <c r="E6" s="165" t="s">
        <v>69</v>
      </c>
      <c r="F6" s="165" t="s">
        <v>70</v>
      </c>
      <c r="G6" s="166" t="s">
        <v>71</v>
      </c>
      <c r="H6" s="167" t="s">
        <v>72</v>
      </c>
      <c r="I6" s="167" t="s">
        <v>73</v>
      </c>
      <c r="J6" s="167" t="s">
        <v>74</v>
      </c>
      <c r="K6" s="167" t="s">
        <v>75</v>
      </c>
    </row>
    <row r="7" spans="1:82" x14ac:dyDescent="0.2">
      <c r="A7" s="168" t="s">
        <v>76</v>
      </c>
      <c r="B7" s="169" t="s">
        <v>85</v>
      </c>
      <c r="C7" s="170" t="s">
        <v>86</v>
      </c>
      <c r="D7" s="171"/>
      <c r="E7" s="172"/>
      <c r="F7" s="172"/>
      <c r="G7" s="173"/>
      <c r="H7" s="174"/>
      <c r="I7" s="175"/>
      <c r="J7" s="174"/>
      <c r="K7" s="175"/>
      <c r="Q7" s="176">
        <v>1</v>
      </c>
    </row>
    <row r="8" spans="1:82" x14ac:dyDescent="0.2">
      <c r="A8" s="177">
        <v>1</v>
      </c>
      <c r="B8" s="178" t="s">
        <v>87</v>
      </c>
      <c r="C8" s="179" t="s">
        <v>88</v>
      </c>
      <c r="D8" s="180" t="s">
        <v>89</v>
      </c>
      <c r="E8" s="181">
        <v>68.980999999999995</v>
      </c>
      <c r="F8" s="181">
        <v>0</v>
      </c>
      <c r="G8" s="182">
        <f>E8*F8</f>
        <v>0</v>
      </c>
      <c r="H8" s="183">
        <v>1.583E-2</v>
      </c>
      <c r="I8" s="183">
        <f>E8*H8</f>
        <v>1.0919692299999999</v>
      </c>
      <c r="J8" s="183">
        <v>0</v>
      </c>
      <c r="K8" s="183">
        <f>E8*J8</f>
        <v>0</v>
      </c>
      <c r="Q8" s="176">
        <v>2</v>
      </c>
      <c r="AA8" s="151">
        <v>1</v>
      </c>
      <c r="AB8" s="151">
        <v>1</v>
      </c>
      <c r="AC8" s="151">
        <v>1</v>
      </c>
      <c r="BB8" s="151">
        <v>1</v>
      </c>
      <c r="BC8" s="151">
        <f>IF(BB8=1,G8,0)</f>
        <v>0</v>
      </c>
      <c r="BD8" s="151">
        <f>IF(BB8=2,G8,0)</f>
        <v>0</v>
      </c>
      <c r="BE8" s="151">
        <f>IF(BB8=3,G8,0)</f>
        <v>0</v>
      </c>
      <c r="BF8" s="151">
        <f>IF(BB8=4,G8,0)</f>
        <v>0</v>
      </c>
      <c r="BG8" s="151">
        <f>IF(BB8=5,G8,0)</f>
        <v>0</v>
      </c>
      <c r="CA8" s="151">
        <v>1</v>
      </c>
      <c r="CB8" s="151">
        <v>1</v>
      </c>
      <c r="CC8" s="176"/>
      <c r="CD8" s="176"/>
    </row>
    <row r="9" spans="1:82" x14ac:dyDescent="0.2">
      <c r="A9" s="184"/>
      <c r="B9" s="185"/>
      <c r="C9" s="187" t="s">
        <v>90</v>
      </c>
      <c r="D9" s="188"/>
      <c r="E9" s="189">
        <v>96.6</v>
      </c>
      <c r="F9" s="190"/>
      <c r="G9" s="191"/>
      <c r="I9" s="192"/>
      <c r="K9" s="192"/>
      <c r="M9" s="186" t="s">
        <v>90</v>
      </c>
      <c r="O9" s="186"/>
      <c r="Q9" s="176"/>
    </row>
    <row r="10" spans="1:82" x14ac:dyDescent="0.2">
      <c r="A10" s="184"/>
      <c r="B10" s="185"/>
      <c r="C10" s="187" t="s">
        <v>91</v>
      </c>
      <c r="D10" s="188"/>
      <c r="E10" s="189">
        <v>-27.619</v>
      </c>
      <c r="F10" s="190"/>
      <c r="G10" s="191"/>
      <c r="I10" s="192"/>
      <c r="K10" s="192"/>
      <c r="M10" s="186" t="s">
        <v>91</v>
      </c>
      <c r="O10" s="186"/>
      <c r="Q10" s="176"/>
    </row>
    <row r="11" spans="1:82" x14ac:dyDescent="0.2">
      <c r="A11" s="184"/>
      <c r="B11" s="185"/>
      <c r="C11" s="187" t="s">
        <v>92</v>
      </c>
      <c r="D11" s="188"/>
      <c r="E11" s="189">
        <v>0</v>
      </c>
      <c r="F11" s="190"/>
      <c r="G11" s="191"/>
      <c r="I11" s="192"/>
      <c r="K11" s="192"/>
      <c r="M11" s="186">
        <v>0</v>
      </c>
      <c r="O11" s="186"/>
      <c r="Q11" s="176"/>
    </row>
    <row r="12" spans="1:82" x14ac:dyDescent="0.2">
      <c r="A12" s="184"/>
      <c r="B12" s="185"/>
      <c r="C12" s="187" t="s">
        <v>93</v>
      </c>
      <c r="D12" s="188"/>
      <c r="E12" s="189">
        <v>0</v>
      </c>
      <c r="F12" s="190"/>
      <c r="G12" s="191"/>
      <c r="I12" s="192"/>
      <c r="K12" s="192"/>
      <c r="M12" s="186" t="s">
        <v>93</v>
      </c>
      <c r="O12" s="186"/>
      <c r="Q12" s="176"/>
    </row>
    <row r="13" spans="1:82" x14ac:dyDescent="0.2">
      <c r="A13" s="184"/>
      <c r="B13" s="185"/>
      <c r="C13" s="187" t="s">
        <v>94</v>
      </c>
      <c r="D13" s="188"/>
      <c r="E13" s="189">
        <v>0</v>
      </c>
      <c r="F13" s="190"/>
      <c r="G13" s="191"/>
      <c r="I13" s="192"/>
      <c r="K13" s="192"/>
      <c r="M13" s="186" t="s">
        <v>94</v>
      </c>
      <c r="O13" s="186"/>
      <c r="Q13" s="176"/>
    </row>
    <row r="14" spans="1:82" x14ac:dyDescent="0.2">
      <c r="A14" s="184"/>
      <c r="B14" s="185"/>
      <c r="C14" s="187" t="s">
        <v>95</v>
      </c>
      <c r="D14" s="188"/>
      <c r="E14" s="189">
        <v>0</v>
      </c>
      <c r="F14" s="190"/>
      <c r="G14" s="191"/>
      <c r="I14" s="192"/>
      <c r="K14" s="192"/>
      <c r="M14" s="186" t="s">
        <v>95</v>
      </c>
      <c r="O14" s="186"/>
      <c r="Q14" s="176"/>
    </row>
    <row r="15" spans="1:82" x14ac:dyDescent="0.2">
      <c r="A15" s="177">
        <v>2</v>
      </c>
      <c r="B15" s="178" t="s">
        <v>96</v>
      </c>
      <c r="C15" s="179" t="s">
        <v>97</v>
      </c>
      <c r="D15" s="180" t="s">
        <v>98</v>
      </c>
      <c r="E15" s="181">
        <v>3.4</v>
      </c>
      <c r="F15" s="181">
        <v>0</v>
      </c>
      <c r="G15" s="182">
        <f>E15*F15</f>
        <v>0</v>
      </c>
      <c r="H15" s="183">
        <v>8.0000000000000007E-5</v>
      </c>
      <c r="I15" s="183">
        <f>E15*H15</f>
        <v>2.72E-4</v>
      </c>
      <c r="J15" s="183">
        <v>0</v>
      </c>
      <c r="K15" s="183">
        <f>E15*J15</f>
        <v>0</v>
      </c>
      <c r="Q15" s="176">
        <v>2</v>
      </c>
      <c r="AA15" s="151">
        <v>1</v>
      </c>
      <c r="AB15" s="151">
        <v>1</v>
      </c>
      <c r="AC15" s="151">
        <v>1</v>
      </c>
      <c r="BB15" s="151">
        <v>1</v>
      </c>
      <c r="BC15" s="151">
        <f>IF(BB15=1,G15,0)</f>
        <v>0</v>
      </c>
      <c r="BD15" s="151">
        <f>IF(BB15=2,G15,0)</f>
        <v>0</v>
      </c>
      <c r="BE15" s="151">
        <f>IF(BB15=3,G15,0)</f>
        <v>0</v>
      </c>
      <c r="BF15" s="151">
        <f>IF(BB15=4,G15,0)</f>
        <v>0</v>
      </c>
      <c r="BG15" s="151">
        <f>IF(BB15=5,G15,0)</f>
        <v>0</v>
      </c>
      <c r="CA15" s="151">
        <v>1</v>
      </c>
      <c r="CB15" s="151">
        <v>1</v>
      </c>
      <c r="CC15" s="176"/>
      <c r="CD15" s="176"/>
    </row>
    <row r="16" spans="1:82" x14ac:dyDescent="0.2">
      <c r="A16" s="184"/>
      <c r="B16" s="185"/>
      <c r="C16" s="187" t="s">
        <v>99</v>
      </c>
      <c r="D16" s="188"/>
      <c r="E16" s="189">
        <v>3.4</v>
      </c>
      <c r="F16" s="190"/>
      <c r="G16" s="191"/>
      <c r="I16" s="192"/>
      <c r="K16" s="192"/>
      <c r="M16" s="186" t="s">
        <v>99</v>
      </c>
      <c r="O16" s="186"/>
      <c r="Q16" s="176"/>
    </row>
    <row r="17" spans="1:82" x14ac:dyDescent="0.2">
      <c r="A17" s="184"/>
      <c r="B17" s="185"/>
      <c r="C17" s="187" t="s">
        <v>93</v>
      </c>
      <c r="D17" s="188"/>
      <c r="E17" s="189">
        <v>0</v>
      </c>
      <c r="F17" s="190"/>
      <c r="G17" s="191"/>
      <c r="I17" s="192"/>
      <c r="K17" s="192"/>
      <c r="M17" s="186" t="s">
        <v>93</v>
      </c>
      <c r="O17" s="186"/>
      <c r="Q17" s="176"/>
    </row>
    <row r="18" spans="1:82" x14ac:dyDescent="0.2">
      <c r="A18" s="184"/>
      <c r="B18" s="185"/>
      <c r="C18" s="187" t="s">
        <v>100</v>
      </c>
      <c r="D18" s="188"/>
      <c r="E18" s="189">
        <v>0</v>
      </c>
      <c r="F18" s="190"/>
      <c r="G18" s="191"/>
      <c r="I18" s="192"/>
      <c r="K18" s="192"/>
      <c r="M18" s="186" t="s">
        <v>100</v>
      </c>
      <c r="O18" s="186"/>
      <c r="Q18" s="176"/>
    </row>
    <row r="19" spans="1:82" x14ac:dyDescent="0.2">
      <c r="A19" s="177">
        <v>3</v>
      </c>
      <c r="B19" s="178" t="s">
        <v>101</v>
      </c>
      <c r="C19" s="179" t="s">
        <v>102</v>
      </c>
      <c r="D19" s="180" t="s">
        <v>98</v>
      </c>
      <c r="E19" s="181">
        <v>13</v>
      </c>
      <c r="F19" s="181">
        <v>0</v>
      </c>
      <c r="G19" s="182">
        <f>E19*F19</f>
        <v>0</v>
      </c>
      <c r="H19" s="183">
        <v>1.2E-4</v>
      </c>
      <c r="I19" s="183">
        <f>E19*H19</f>
        <v>1.56E-3</v>
      </c>
      <c r="J19" s="183">
        <v>0</v>
      </c>
      <c r="K19" s="183">
        <f>E19*J19</f>
        <v>0</v>
      </c>
      <c r="Q19" s="176">
        <v>2</v>
      </c>
      <c r="AA19" s="151">
        <v>1</v>
      </c>
      <c r="AB19" s="151">
        <v>0</v>
      </c>
      <c r="AC19" s="151">
        <v>0</v>
      </c>
      <c r="BB19" s="151">
        <v>1</v>
      </c>
      <c r="BC19" s="151">
        <f>IF(BB19=1,G19,0)</f>
        <v>0</v>
      </c>
      <c r="BD19" s="151">
        <f>IF(BB19=2,G19,0)</f>
        <v>0</v>
      </c>
      <c r="BE19" s="151">
        <f>IF(BB19=3,G19,0)</f>
        <v>0</v>
      </c>
      <c r="BF19" s="151">
        <f>IF(BB19=4,G19,0)</f>
        <v>0</v>
      </c>
      <c r="BG19" s="151">
        <f>IF(BB19=5,G19,0)</f>
        <v>0</v>
      </c>
      <c r="CA19" s="151">
        <v>1</v>
      </c>
      <c r="CB19" s="151">
        <v>0</v>
      </c>
      <c r="CC19" s="176"/>
      <c r="CD19" s="176"/>
    </row>
    <row r="20" spans="1:82" x14ac:dyDescent="0.2">
      <c r="A20" s="184"/>
      <c r="B20" s="185"/>
      <c r="C20" s="187" t="s">
        <v>103</v>
      </c>
      <c r="D20" s="188"/>
      <c r="E20" s="189">
        <v>8.1999999999999993</v>
      </c>
      <c r="F20" s="190"/>
      <c r="G20" s="191"/>
      <c r="I20" s="192"/>
      <c r="K20" s="192"/>
      <c r="M20" s="186" t="s">
        <v>103</v>
      </c>
      <c r="O20" s="186"/>
      <c r="Q20" s="176"/>
    </row>
    <row r="21" spans="1:82" x14ac:dyDescent="0.2">
      <c r="A21" s="184"/>
      <c r="B21" s="185"/>
      <c r="C21" s="187" t="s">
        <v>104</v>
      </c>
      <c r="D21" s="188"/>
      <c r="E21" s="189">
        <v>4.8</v>
      </c>
      <c r="F21" s="190"/>
      <c r="G21" s="191"/>
      <c r="I21" s="192"/>
      <c r="K21" s="192"/>
      <c r="M21" s="186" t="s">
        <v>104</v>
      </c>
      <c r="O21" s="186"/>
      <c r="Q21" s="176"/>
    </row>
    <row r="22" spans="1:82" x14ac:dyDescent="0.2">
      <c r="A22" s="177">
        <v>4</v>
      </c>
      <c r="B22" s="178" t="s">
        <v>105</v>
      </c>
      <c r="C22" s="179" t="s">
        <v>106</v>
      </c>
      <c r="D22" s="180" t="s">
        <v>89</v>
      </c>
      <c r="E22" s="181">
        <v>7.899</v>
      </c>
      <c r="F22" s="181">
        <v>0</v>
      </c>
      <c r="G22" s="182">
        <f>E22*F22</f>
        <v>0</v>
      </c>
      <c r="H22" s="183">
        <v>9.3579999999999997E-2</v>
      </c>
      <c r="I22" s="183">
        <f>E22*H22</f>
        <v>0.73918841999999996</v>
      </c>
      <c r="J22" s="183">
        <v>0</v>
      </c>
      <c r="K22" s="183">
        <f>E22*J22</f>
        <v>0</v>
      </c>
      <c r="Q22" s="176">
        <v>2</v>
      </c>
      <c r="AA22" s="151">
        <v>1</v>
      </c>
      <c r="AB22" s="151">
        <v>1</v>
      </c>
      <c r="AC22" s="151">
        <v>1</v>
      </c>
      <c r="BB22" s="151">
        <v>1</v>
      </c>
      <c r="BC22" s="151">
        <f>IF(BB22=1,G22,0)</f>
        <v>0</v>
      </c>
      <c r="BD22" s="151">
        <f>IF(BB22=2,G22,0)</f>
        <v>0</v>
      </c>
      <c r="BE22" s="151">
        <f>IF(BB22=3,G22,0)</f>
        <v>0</v>
      </c>
      <c r="BF22" s="151">
        <f>IF(BB22=4,G22,0)</f>
        <v>0</v>
      </c>
      <c r="BG22" s="151">
        <f>IF(BB22=5,G22,0)</f>
        <v>0</v>
      </c>
      <c r="CA22" s="151">
        <v>1</v>
      </c>
      <c r="CB22" s="151">
        <v>1</v>
      </c>
      <c r="CC22" s="176"/>
      <c r="CD22" s="176"/>
    </row>
    <row r="23" spans="1:82" x14ac:dyDescent="0.2">
      <c r="A23" s="184"/>
      <c r="B23" s="185"/>
      <c r="C23" s="187" t="s">
        <v>107</v>
      </c>
      <c r="D23" s="188"/>
      <c r="E23" s="189">
        <v>4.0309999999999997</v>
      </c>
      <c r="F23" s="190"/>
      <c r="G23" s="191"/>
      <c r="I23" s="192"/>
      <c r="K23" s="192"/>
      <c r="M23" s="186" t="s">
        <v>107</v>
      </c>
      <c r="O23" s="186"/>
      <c r="Q23" s="176"/>
    </row>
    <row r="24" spans="1:82" x14ac:dyDescent="0.2">
      <c r="A24" s="184"/>
      <c r="B24" s="185"/>
      <c r="C24" s="187" t="s">
        <v>108</v>
      </c>
      <c r="D24" s="188"/>
      <c r="E24" s="189">
        <v>2.6680000000000001</v>
      </c>
      <c r="F24" s="190"/>
      <c r="G24" s="191"/>
      <c r="I24" s="192"/>
      <c r="K24" s="192"/>
      <c r="M24" s="186" t="s">
        <v>108</v>
      </c>
      <c r="O24" s="186"/>
      <c r="Q24" s="176"/>
    </row>
    <row r="25" spans="1:82" x14ac:dyDescent="0.2">
      <c r="A25" s="184"/>
      <c r="B25" s="185"/>
      <c r="C25" s="187" t="s">
        <v>92</v>
      </c>
      <c r="D25" s="188"/>
      <c r="E25" s="189">
        <v>0</v>
      </c>
      <c r="F25" s="190"/>
      <c r="G25" s="191"/>
      <c r="I25" s="192"/>
      <c r="K25" s="192"/>
      <c r="M25" s="186">
        <v>0</v>
      </c>
      <c r="O25" s="186"/>
      <c r="Q25" s="176"/>
    </row>
    <row r="26" spans="1:82" x14ac:dyDescent="0.2">
      <c r="A26" s="184"/>
      <c r="B26" s="185"/>
      <c r="C26" s="187" t="s">
        <v>93</v>
      </c>
      <c r="D26" s="188"/>
      <c r="E26" s="189">
        <v>0</v>
      </c>
      <c r="F26" s="190"/>
      <c r="G26" s="191"/>
      <c r="I26" s="192"/>
      <c r="K26" s="192"/>
      <c r="M26" s="186" t="s">
        <v>93</v>
      </c>
      <c r="O26" s="186"/>
      <c r="Q26" s="176"/>
    </row>
    <row r="27" spans="1:82" x14ac:dyDescent="0.2">
      <c r="A27" s="184"/>
      <c r="B27" s="185"/>
      <c r="C27" s="187" t="s">
        <v>109</v>
      </c>
      <c r="D27" s="188"/>
      <c r="E27" s="189">
        <v>0</v>
      </c>
      <c r="F27" s="190"/>
      <c r="G27" s="191"/>
      <c r="I27" s="192"/>
      <c r="K27" s="192"/>
      <c r="M27" s="186" t="s">
        <v>109</v>
      </c>
      <c r="O27" s="186"/>
      <c r="Q27" s="176"/>
    </row>
    <row r="28" spans="1:82" x14ac:dyDescent="0.2">
      <c r="A28" s="184"/>
      <c r="B28" s="185"/>
      <c r="C28" s="187" t="s">
        <v>92</v>
      </c>
      <c r="D28" s="188"/>
      <c r="E28" s="189">
        <v>0</v>
      </c>
      <c r="F28" s="190"/>
      <c r="G28" s="191"/>
      <c r="I28" s="192"/>
      <c r="K28" s="192"/>
      <c r="M28" s="186">
        <v>0</v>
      </c>
      <c r="O28" s="186"/>
      <c r="Q28" s="176"/>
    </row>
    <row r="29" spans="1:82" ht="22.5" x14ac:dyDescent="0.2">
      <c r="A29" s="184"/>
      <c r="B29" s="185"/>
      <c r="C29" s="187" t="s">
        <v>110</v>
      </c>
      <c r="D29" s="188"/>
      <c r="E29" s="189">
        <v>1.2</v>
      </c>
      <c r="F29" s="190"/>
      <c r="G29" s="191"/>
      <c r="I29" s="192"/>
      <c r="K29" s="192"/>
      <c r="M29" s="186" t="s">
        <v>110</v>
      </c>
      <c r="O29" s="186"/>
      <c r="Q29" s="176"/>
    </row>
    <row r="30" spans="1:82" x14ac:dyDescent="0.2">
      <c r="A30" s="184"/>
      <c r="B30" s="185"/>
      <c r="C30" s="187" t="s">
        <v>111</v>
      </c>
      <c r="D30" s="188"/>
      <c r="E30" s="189">
        <v>0</v>
      </c>
      <c r="F30" s="190"/>
      <c r="G30" s="191"/>
      <c r="I30" s="192"/>
      <c r="K30" s="192"/>
      <c r="M30" s="186" t="s">
        <v>111</v>
      </c>
      <c r="O30" s="186"/>
      <c r="Q30" s="176"/>
    </row>
    <row r="31" spans="1:82" x14ac:dyDescent="0.2">
      <c r="A31" s="177">
        <v>5</v>
      </c>
      <c r="B31" s="178" t="s">
        <v>112</v>
      </c>
      <c r="C31" s="179" t="s">
        <v>113</v>
      </c>
      <c r="D31" s="180" t="s">
        <v>89</v>
      </c>
      <c r="E31" s="181">
        <v>13.94</v>
      </c>
      <c r="F31" s="181">
        <v>0</v>
      </c>
      <c r="G31" s="182">
        <f>E31*F31</f>
        <v>0</v>
      </c>
      <c r="H31" s="183">
        <v>0.12182999999999999</v>
      </c>
      <c r="I31" s="183">
        <f>E31*H31</f>
        <v>1.6983101999999999</v>
      </c>
      <c r="J31" s="183">
        <v>0</v>
      </c>
      <c r="K31" s="183">
        <f>E31*J31</f>
        <v>0</v>
      </c>
      <c r="Q31" s="176">
        <v>2</v>
      </c>
      <c r="AA31" s="151">
        <v>1</v>
      </c>
      <c r="AB31" s="151">
        <v>1</v>
      </c>
      <c r="AC31" s="151">
        <v>1</v>
      </c>
      <c r="BB31" s="151">
        <v>1</v>
      </c>
      <c r="BC31" s="151">
        <f>IF(BB31=1,G31,0)</f>
        <v>0</v>
      </c>
      <c r="BD31" s="151">
        <f>IF(BB31=2,G31,0)</f>
        <v>0</v>
      </c>
      <c r="BE31" s="151">
        <f>IF(BB31=3,G31,0)</f>
        <v>0</v>
      </c>
      <c r="BF31" s="151">
        <f>IF(BB31=4,G31,0)</f>
        <v>0</v>
      </c>
      <c r="BG31" s="151">
        <f>IF(BB31=5,G31,0)</f>
        <v>0</v>
      </c>
      <c r="CA31" s="151">
        <v>1</v>
      </c>
      <c r="CB31" s="151">
        <v>1</v>
      </c>
      <c r="CC31" s="176"/>
      <c r="CD31" s="176"/>
    </row>
    <row r="32" spans="1:82" x14ac:dyDescent="0.2">
      <c r="A32" s="184"/>
      <c r="B32" s="185"/>
      <c r="C32" s="187" t="s">
        <v>114</v>
      </c>
      <c r="D32" s="188"/>
      <c r="E32" s="189">
        <v>13.94</v>
      </c>
      <c r="F32" s="190"/>
      <c r="G32" s="191"/>
      <c r="I32" s="192"/>
      <c r="K32" s="192"/>
      <c r="M32" s="186" t="s">
        <v>114</v>
      </c>
      <c r="O32" s="186"/>
      <c r="Q32" s="176"/>
    </row>
    <row r="33" spans="1:82" x14ac:dyDescent="0.2">
      <c r="A33" s="184"/>
      <c r="B33" s="185"/>
      <c r="C33" s="187" t="s">
        <v>93</v>
      </c>
      <c r="D33" s="188"/>
      <c r="E33" s="189">
        <v>0</v>
      </c>
      <c r="F33" s="190"/>
      <c r="G33" s="191"/>
      <c r="I33" s="192"/>
      <c r="K33" s="192"/>
      <c r="M33" s="186" t="s">
        <v>93</v>
      </c>
      <c r="O33" s="186"/>
      <c r="Q33" s="176"/>
    </row>
    <row r="34" spans="1:82" x14ac:dyDescent="0.2">
      <c r="A34" s="184"/>
      <c r="B34" s="185"/>
      <c r="C34" s="187" t="s">
        <v>115</v>
      </c>
      <c r="D34" s="188"/>
      <c r="E34" s="189">
        <v>0</v>
      </c>
      <c r="F34" s="190"/>
      <c r="G34" s="191"/>
      <c r="I34" s="192"/>
      <c r="K34" s="192"/>
      <c r="M34" s="186" t="s">
        <v>115</v>
      </c>
      <c r="O34" s="186"/>
      <c r="Q34" s="176"/>
    </row>
    <row r="35" spans="1:82" x14ac:dyDescent="0.2">
      <c r="A35" s="193"/>
      <c r="B35" s="194" t="s">
        <v>77</v>
      </c>
      <c r="C35" s="195" t="str">
        <f>CONCATENATE(B7," ",C7)</f>
        <v>3 Svislé a kompletní konstrukce</v>
      </c>
      <c r="D35" s="196"/>
      <c r="E35" s="197"/>
      <c r="F35" s="198"/>
      <c r="G35" s="199">
        <f>SUM(G7:G34)</f>
        <v>0</v>
      </c>
      <c r="H35" s="200"/>
      <c r="I35" s="201">
        <f>SUM(I7:I34)</f>
        <v>3.5312998499999999</v>
      </c>
      <c r="J35" s="200"/>
      <c r="K35" s="201">
        <f>SUM(K7:K34)</f>
        <v>0</v>
      </c>
      <c r="Q35" s="176">
        <v>4</v>
      </c>
      <c r="BC35" s="202">
        <f>SUM(BC7:BC34)</f>
        <v>0</v>
      </c>
      <c r="BD35" s="202">
        <f>SUM(BD7:BD34)</f>
        <v>0</v>
      </c>
      <c r="BE35" s="202">
        <f>SUM(BE7:BE34)</f>
        <v>0</v>
      </c>
      <c r="BF35" s="202">
        <f>SUM(BF7:BF34)</f>
        <v>0</v>
      </c>
      <c r="BG35" s="202">
        <f>SUM(BG7:BG34)</f>
        <v>0</v>
      </c>
    </row>
    <row r="36" spans="1:82" x14ac:dyDescent="0.2">
      <c r="A36" s="168" t="s">
        <v>76</v>
      </c>
      <c r="B36" s="169" t="s">
        <v>116</v>
      </c>
      <c r="C36" s="170" t="s">
        <v>117</v>
      </c>
      <c r="D36" s="171"/>
      <c r="E36" s="172"/>
      <c r="F36" s="172"/>
      <c r="G36" s="173"/>
      <c r="H36" s="174"/>
      <c r="I36" s="175"/>
      <c r="J36" s="174"/>
      <c r="K36" s="175"/>
      <c r="Q36" s="176">
        <v>1</v>
      </c>
    </row>
    <row r="37" spans="1:82" ht="22.5" x14ac:dyDescent="0.2">
      <c r="A37" s="177">
        <v>6</v>
      </c>
      <c r="B37" s="178" t="s">
        <v>118</v>
      </c>
      <c r="C37" s="179" t="s">
        <v>119</v>
      </c>
      <c r="D37" s="180" t="s">
        <v>89</v>
      </c>
      <c r="E37" s="181">
        <v>1.2689999999999999</v>
      </c>
      <c r="F37" s="181">
        <v>0</v>
      </c>
      <c r="G37" s="182">
        <f>E37*F37</f>
        <v>0</v>
      </c>
      <c r="H37" s="183">
        <v>6.8000000000000005E-2</v>
      </c>
      <c r="I37" s="183">
        <f>E37*H37</f>
        <v>8.6291999999999994E-2</v>
      </c>
      <c r="J37" s="183">
        <v>0</v>
      </c>
      <c r="K37" s="183">
        <f>E37*J37</f>
        <v>0</v>
      </c>
      <c r="Q37" s="176">
        <v>2</v>
      </c>
      <c r="AA37" s="151">
        <v>1</v>
      </c>
      <c r="AB37" s="151">
        <v>1</v>
      </c>
      <c r="AC37" s="151">
        <v>1</v>
      </c>
      <c r="BB37" s="151">
        <v>1</v>
      </c>
      <c r="BC37" s="151">
        <f>IF(BB37=1,G37,0)</f>
        <v>0</v>
      </c>
      <c r="BD37" s="151">
        <f>IF(BB37=2,G37,0)</f>
        <v>0</v>
      </c>
      <c r="BE37" s="151">
        <f>IF(BB37=3,G37,0)</f>
        <v>0</v>
      </c>
      <c r="BF37" s="151">
        <f>IF(BB37=4,G37,0)</f>
        <v>0</v>
      </c>
      <c r="BG37" s="151">
        <f>IF(BB37=5,G37,0)</f>
        <v>0</v>
      </c>
      <c r="CA37" s="151">
        <v>1</v>
      </c>
      <c r="CB37" s="151">
        <v>1</v>
      </c>
      <c r="CC37" s="176"/>
      <c r="CD37" s="176"/>
    </row>
    <row r="38" spans="1:82" x14ac:dyDescent="0.2">
      <c r="A38" s="184"/>
      <c r="B38" s="185"/>
      <c r="C38" s="187" t="s">
        <v>120</v>
      </c>
      <c r="D38" s="188"/>
      <c r="E38" s="189">
        <v>0.41699999999999998</v>
      </c>
      <c r="F38" s="190"/>
      <c r="G38" s="191"/>
      <c r="I38" s="192"/>
      <c r="K38" s="192"/>
      <c r="M38" s="186" t="s">
        <v>120</v>
      </c>
      <c r="O38" s="186"/>
      <c r="Q38" s="176"/>
    </row>
    <row r="39" spans="1:82" x14ac:dyDescent="0.2">
      <c r="A39" s="184"/>
      <c r="B39" s="185"/>
      <c r="C39" s="187" t="s">
        <v>121</v>
      </c>
      <c r="D39" s="188"/>
      <c r="E39" s="189">
        <v>0.27600000000000002</v>
      </c>
      <c r="F39" s="190"/>
      <c r="G39" s="191"/>
      <c r="I39" s="192"/>
      <c r="K39" s="192"/>
      <c r="M39" s="186" t="s">
        <v>121</v>
      </c>
      <c r="O39" s="186"/>
      <c r="Q39" s="176"/>
    </row>
    <row r="40" spans="1:82" x14ac:dyDescent="0.2">
      <c r="A40" s="184"/>
      <c r="B40" s="185"/>
      <c r="C40" s="187" t="s">
        <v>122</v>
      </c>
      <c r="D40" s="188"/>
      <c r="E40" s="189">
        <v>0.372</v>
      </c>
      <c r="F40" s="190"/>
      <c r="G40" s="191"/>
      <c r="I40" s="192"/>
      <c r="K40" s="192"/>
      <c r="M40" s="186" t="s">
        <v>122</v>
      </c>
      <c r="O40" s="186"/>
      <c r="Q40" s="176"/>
    </row>
    <row r="41" spans="1:82" x14ac:dyDescent="0.2">
      <c r="A41" s="184"/>
      <c r="B41" s="185"/>
      <c r="C41" s="187" t="s">
        <v>123</v>
      </c>
      <c r="D41" s="188"/>
      <c r="E41" s="189">
        <v>0.20399999999999999</v>
      </c>
      <c r="F41" s="190"/>
      <c r="G41" s="191"/>
      <c r="I41" s="192"/>
      <c r="K41" s="192"/>
      <c r="M41" s="186" t="s">
        <v>123</v>
      </c>
      <c r="O41" s="186"/>
      <c r="Q41" s="176"/>
    </row>
    <row r="42" spans="1:82" x14ac:dyDescent="0.2">
      <c r="A42" s="177">
        <v>7</v>
      </c>
      <c r="B42" s="178" t="s">
        <v>124</v>
      </c>
      <c r="C42" s="179" t="s">
        <v>125</v>
      </c>
      <c r="D42" s="180" t="s">
        <v>89</v>
      </c>
      <c r="E42" s="181">
        <v>25.348800000000001</v>
      </c>
      <c r="F42" s="181">
        <v>0</v>
      </c>
      <c r="G42" s="182">
        <f>E42*F42</f>
        <v>0</v>
      </c>
      <c r="H42" s="183">
        <v>8.9599999999999992E-3</v>
      </c>
      <c r="I42" s="183">
        <f>E42*H42</f>
        <v>0.22712524799999997</v>
      </c>
      <c r="J42" s="183">
        <v>0</v>
      </c>
      <c r="K42" s="183">
        <f>E42*J42</f>
        <v>0</v>
      </c>
      <c r="Q42" s="176">
        <v>2</v>
      </c>
      <c r="AA42" s="151">
        <v>1</v>
      </c>
      <c r="AB42" s="151">
        <v>1</v>
      </c>
      <c r="AC42" s="151">
        <v>1</v>
      </c>
      <c r="BB42" s="151">
        <v>1</v>
      </c>
      <c r="BC42" s="151">
        <f>IF(BB42=1,G42,0)</f>
        <v>0</v>
      </c>
      <c r="BD42" s="151">
        <f>IF(BB42=2,G42,0)</f>
        <v>0</v>
      </c>
      <c r="BE42" s="151">
        <f>IF(BB42=3,G42,0)</f>
        <v>0</v>
      </c>
      <c r="BF42" s="151">
        <f>IF(BB42=4,G42,0)</f>
        <v>0</v>
      </c>
      <c r="BG42" s="151">
        <f>IF(BB42=5,G42,0)</f>
        <v>0</v>
      </c>
      <c r="CA42" s="151">
        <v>1</v>
      </c>
      <c r="CB42" s="151">
        <v>1</v>
      </c>
      <c r="CC42" s="176"/>
      <c r="CD42" s="176"/>
    </row>
    <row r="43" spans="1:82" x14ac:dyDescent="0.2">
      <c r="A43" s="177">
        <v>8</v>
      </c>
      <c r="B43" s="178" t="s">
        <v>126</v>
      </c>
      <c r="C43" s="179" t="s">
        <v>127</v>
      </c>
      <c r="D43" s="180" t="s">
        <v>89</v>
      </c>
      <c r="E43" s="181">
        <v>2.5499999999999998</v>
      </c>
      <c r="F43" s="181">
        <v>0</v>
      </c>
      <c r="G43" s="182">
        <f>E43*F43</f>
        <v>0</v>
      </c>
      <c r="H43" s="183">
        <v>4.7399999999999998E-2</v>
      </c>
      <c r="I43" s="183">
        <f>E43*H43</f>
        <v>0.12086999999999999</v>
      </c>
      <c r="J43" s="183">
        <v>0</v>
      </c>
      <c r="K43" s="183">
        <f>E43*J43</f>
        <v>0</v>
      </c>
      <c r="Q43" s="176">
        <v>2</v>
      </c>
      <c r="AA43" s="151">
        <v>1</v>
      </c>
      <c r="AB43" s="151">
        <v>0</v>
      </c>
      <c r="AC43" s="151">
        <v>0</v>
      </c>
      <c r="BB43" s="151">
        <v>1</v>
      </c>
      <c r="BC43" s="151">
        <f>IF(BB43=1,G43,0)</f>
        <v>0</v>
      </c>
      <c r="BD43" s="151">
        <f>IF(BB43=2,G43,0)</f>
        <v>0</v>
      </c>
      <c r="BE43" s="151">
        <f>IF(BB43=3,G43,0)</f>
        <v>0</v>
      </c>
      <c r="BF43" s="151">
        <f>IF(BB43=4,G43,0)</f>
        <v>0</v>
      </c>
      <c r="BG43" s="151">
        <f>IF(BB43=5,G43,0)</f>
        <v>0</v>
      </c>
      <c r="CA43" s="151">
        <v>1</v>
      </c>
      <c r="CB43" s="151">
        <v>0</v>
      </c>
      <c r="CC43" s="176"/>
      <c r="CD43" s="176"/>
    </row>
    <row r="44" spans="1:82" x14ac:dyDescent="0.2">
      <c r="A44" s="184"/>
      <c r="B44" s="185"/>
      <c r="C44" s="187" t="s">
        <v>128</v>
      </c>
      <c r="D44" s="188"/>
      <c r="E44" s="189">
        <v>2.5499999999999998</v>
      </c>
      <c r="F44" s="190"/>
      <c r="G44" s="191"/>
      <c r="I44" s="192"/>
      <c r="K44" s="192"/>
      <c r="M44" s="186" t="s">
        <v>128</v>
      </c>
      <c r="O44" s="186"/>
      <c r="Q44" s="176"/>
    </row>
    <row r="45" spans="1:82" x14ac:dyDescent="0.2">
      <c r="A45" s="184"/>
      <c r="B45" s="185"/>
      <c r="C45" s="187" t="s">
        <v>129</v>
      </c>
      <c r="D45" s="188"/>
      <c r="E45" s="189">
        <v>0</v>
      </c>
      <c r="F45" s="190"/>
      <c r="G45" s="191"/>
      <c r="I45" s="192"/>
      <c r="K45" s="192"/>
      <c r="M45" s="186" t="s">
        <v>129</v>
      </c>
      <c r="O45" s="186"/>
      <c r="Q45" s="176"/>
    </row>
    <row r="46" spans="1:82" ht="22.5" x14ac:dyDescent="0.2">
      <c r="A46" s="177">
        <v>9</v>
      </c>
      <c r="B46" s="178" t="s">
        <v>130</v>
      </c>
      <c r="C46" s="179" t="s">
        <v>131</v>
      </c>
      <c r="D46" s="180" t="s">
        <v>89</v>
      </c>
      <c r="E46" s="181">
        <v>4.3049999999999997</v>
      </c>
      <c r="F46" s="181">
        <v>0</v>
      </c>
      <c r="G46" s="182">
        <f>E46*F46</f>
        <v>0</v>
      </c>
      <c r="H46" s="183">
        <v>6.8000000000000005E-2</v>
      </c>
      <c r="I46" s="183">
        <f>E46*H46</f>
        <v>0.29274</v>
      </c>
      <c r="J46" s="183">
        <v>0</v>
      </c>
      <c r="K46" s="183">
        <f>E46*J46</f>
        <v>0</v>
      </c>
      <c r="Q46" s="176">
        <v>2</v>
      </c>
      <c r="AA46" s="151">
        <v>1</v>
      </c>
      <c r="AB46" s="151">
        <v>1</v>
      </c>
      <c r="AC46" s="151">
        <v>1</v>
      </c>
      <c r="BB46" s="151">
        <v>1</v>
      </c>
      <c r="BC46" s="151">
        <f>IF(BB46=1,G46,0)</f>
        <v>0</v>
      </c>
      <c r="BD46" s="151">
        <f>IF(BB46=2,G46,0)</f>
        <v>0</v>
      </c>
      <c r="BE46" s="151">
        <f>IF(BB46=3,G46,0)</f>
        <v>0</v>
      </c>
      <c r="BF46" s="151">
        <f>IF(BB46=4,G46,0)</f>
        <v>0</v>
      </c>
      <c r="BG46" s="151">
        <f>IF(BB46=5,G46,0)</f>
        <v>0</v>
      </c>
      <c r="CA46" s="151">
        <v>1</v>
      </c>
      <c r="CB46" s="151">
        <v>1</v>
      </c>
      <c r="CC46" s="176"/>
      <c r="CD46" s="176"/>
    </row>
    <row r="47" spans="1:82" x14ac:dyDescent="0.2">
      <c r="A47" s="184"/>
      <c r="B47" s="185"/>
      <c r="C47" s="187" t="s">
        <v>132</v>
      </c>
      <c r="D47" s="188"/>
      <c r="E47" s="189">
        <v>1.845</v>
      </c>
      <c r="F47" s="190"/>
      <c r="G47" s="191"/>
      <c r="I47" s="192"/>
      <c r="K47" s="192"/>
      <c r="M47" s="186" t="s">
        <v>132</v>
      </c>
      <c r="O47" s="186"/>
      <c r="Q47" s="176"/>
    </row>
    <row r="48" spans="1:82" x14ac:dyDescent="0.2">
      <c r="A48" s="184"/>
      <c r="B48" s="185"/>
      <c r="C48" s="187" t="s">
        <v>133</v>
      </c>
      <c r="D48" s="188"/>
      <c r="E48" s="189">
        <v>2.46</v>
      </c>
      <c r="F48" s="190"/>
      <c r="G48" s="191"/>
      <c r="I48" s="192"/>
      <c r="K48" s="192"/>
      <c r="M48" s="186" t="s">
        <v>133</v>
      </c>
      <c r="O48" s="186"/>
      <c r="Q48" s="176"/>
    </row>
    <row r="49" spans="1:82" ht="22.5" x14ac:dyDescent="0.2">
      <c r="A49" s="177">
        <v>10</v>
      </c>
      <c r="B49" s="178" t="s">
        <v>134</v>
      </c>
      <c r="C49" s="179" t="s">
        <v>135</v>
      </c>
      <c r="D49" s="180" t="s">
        <v>98</v>
      </c>
      <c r="E49" s="181">
        <v>46.08</v>
      </c>
      <c r="F49" s="181">
        <v>0</v>
      </c>
      <c r="G49" s="182">
        <f>E49*F49</f>
        <v>0</v>
      </c>
      <c r="H49" s="183">
        <v>2.3800000000000002E-3</v>
      </c>
      <c r="I49" s="183">
        <f>E49*H49</f>
        <v>0.1096704</v>
      </c>
      <c r="J49" s="183">
        <v>0</v>
      </c>
      <c r="K49" s="183">
        <f>E49*J49</f>
        <v>0</v>
      </c>
      <c r="Q49" s="176">
        <v>2</v>
      </c>
      <c r="AA49" s="151">
        <v>1</v>
      </c>
      <c r="AB49" s="151">
        <v>1</v>
      </c>
      <c r="AC49" s="151">
        <v>1</v>
      </c>
      <c r="BB49" s="151">
        <v>1</v>
      </c>
      <c r="BC49" s="151">
        <f>IF(BB49=1,G49,0)</f>
        <v>0</v>
      </c>
      <c r="BD49" s="151">
        <f>IF(BB49=2,G49,0)</f>
        <v>0</v>
      </c>
      <c r="BE49" s="151">
        <f>IF(BB49=3,G49,0)</f>
        <v>0</v>
      </c>
      <c r="BF49" s="151">
        <f>IF(BB49=4,G49,0)</f>
        <v>0</v>
      </c>
      <c r="BG49" s="151">
        <f>IF(BB49=5,G49,0)</f>
        <v>0</v>
      </c>
      <c r="CA49" s="151">
        <v>1</v>
      </c>
      <c r="CB49" s="151">
        <v>1</v>
      </c>
      <c r="CC49" s="176"/>
      <c r="CD49" s="176"/>
    </row>
    <row r="50" spans="1:82" x14ac:dyDescent="0.2">
      <c r="A50" s="184"/>
      <c r="B50" s="185"/>
      <c r="C50" s="187" t="s">
        <v>136</v>
      </c>
      <c r="D50" s="188"/>
      <c r="E50" s="189">
        <v>94.08</v>
      </c>
      <c r="F50" s="190"/>
      <c r="G50" s="191"/>
      <c r="I50" s="192"/>
      <c r="K50" s="192"/>
      <c r="M50" s="186" t="s">
        <v>136</v>
      </c>
      <c r="O50" s="186"/>
      <c r="Q50" s="176"/>
    </row>
    <row r="51" spans="1:82" x14ac:dyDescent="0.2">
      <c r="A51" s="184"/>
      <c r="B51" s="185"/>
      <c r="C51" s="187" t="s">
        <v>137</v>
      </c>
      <c r="D51" s="188"/>
      <c r="E51" s="189">
        <v>-48</v>
      </c>
      <c r="F51" s="190"/>
      <c r="G51" s="191"/>
      <c r="I51" s="192"/>
      <c r="K51" s="192"/>
      <c r="M51" s="186">
        <v>-48</v>
      </c>
      <c r="O51" s="186"/>
      <c r="Q51" s="176"/>
    </row>
    <row r="52" spans="1:82" x14ac:dyDescent="0.2">
      <c r="A52" s="177">
        <v>11</v>
      </c>
      <c r="B52" s="178" t="s">
        <v>138</v>
      </c>
      <c r="C52" s="179" t="s">
        <v>139</v>
      </c>
      <c r="D52" s="180" t="s">
        <v>89</v>
      </c>
      <c r="E52" s="181">
        <v>65.801000000000002</v>
      </c>
      <c r="F52" s="181">
        <v>0</v>
      </c>
      <c r="G52" s="182">
        <f>E52*F52</f>
        <v>0</v>
      </c>
      <c r="H52" s="183">
        <v>4.4139999999999999E-2</v>
      </c>
      <c r="I52" s="183">
        <f>E52*H52</f>
        <v>2.9044561400000002</v>
      </c>
      <c r="J52" s="183">
        <v>0</v>
      </c>
      <c r="K52" s="183">
        <f>E52*J52</f>
        <v>0</v>
      </c>
      <c r="Q52" s="176">
        <v>2</v>
      </c>
      <c r="AA52" s="151">
        <v>1</v>
      </c>
      <c r="AB52" s="151">
        <v>1</v>
      </c>
      <c r="AC52" s="151">
        <v>1</v>
      </c>
      <c r="BB52" s="151">
        <v>1</v>
      </c>
      <c r="BC52" s="151">
        <f>IF(BB52=1,G52,0)</f>
        <v>0</v>
      </c>
      <c r="BD52" s="151">
        <f>IF(BB52=2,G52,0)</f>
        <v>0</v>
      </c>
      <c r="BE52" s="151">
        <f>IF(BB52=3,G52,0)</f>
        <v>0</v>
      </c>
      <c r="BF52" s="151">
        <f>IF(BB52=4,G52,0)</f>
        <v>0</v>
      </c>
      <c r="BG52" s="151">
        <f>IF(BB52=5,G52,0)</f>
        <v>0</v>
      </c>
      <c r="CA52" s="151">
        <v>1</v>
      </c>
      <c r="CB52" s="151">
        <v>1</v>
      </c>
      <c r="CC52" s="176"/>
      <c r="CD52" s="176"/>
    </row>
    <row r="53" spans="1:82" x14ac:dyDescent="0.2">
      <c r="A53" s="184"/>
      <c r="B53" s="185"/>
      <c r="C53" s="187" t="s">
        <v>140</v>
      </c>
      <c r="D53" s="188"/>
      <c r="E53" s="189">
        <v>80.5</v>
      </c>
      <c r="F53" s="190"/>
      <c r="G53" s="191"/>
      <c r="I53" s="192"/>
      <c r="K53" s="192"/>
      <c r="M53" s="186" t="s">
        <v>140</v>
      </c>
      <c r="O53" s="186"/>
      <c r="Q53" s="176"/>
    </row>
    <row r="54" spans="1:82" x14ac:dyDescent="0.2">
      <c r="A54" s="184"/>
      <c r="B54" s="185"/>
      <c r="C54" s="187" t="s">
        <v>141</v>
      </c>
      <c r="D54" s="188"/>
      <c r="E54" s="189">
        <v>-7.899</v>
      </c>
      <c r="F54" s="190"/>
      <c r="G54" s="191"/>
      <c r="I54" s="192"/>
      <c r="K54" s="192"/>
      <c r="M54" s="186" t="s">
        <v>141</v>
      </c>
      <c r="O54" s="186"/>
      <c r="Q54" s="176"/>
    </row>
    <row r="55" spans="1:82" x14ac:dyDescent="0.2">
      <c r="A55" s="184"/>
      <c r="B55" s="185"/>
      <c r="C55" s="187" t="s">
        <v>142</v>
      </c>
      <c r="D55" s="188"/>
      <c r="E55" s="189">
        <v>-6.8</v>
      </c>
      <c r="F55" s="190"/>
      <c r="G55" s="191"/>
      <c r="I55" s="192"/>
      <c r="K55" s="192"/>
      <c r="M55" s="186" t="s">
        <v>142</v>
      </c>
      <c r="O55" s="186"/>
      <c r="Q55" s="176"/>
    </row>
    <row r="56" spans="1:82" ht="22.5" x14ac:dyDescent="0.2">
      <c r="A56" s="177">
        <v>12</v>
      </c>
      <c r="B56" s="178" t="s">
        <v>143</v>
      </c>
      <c r="C56" s="179" t="s">
        <v>144</v>
      </c>
      <c r="D56" s="180" t="s">
        <v>89</v>
      </c>
      <c r="E56" s="181">
        <v>2.9969999999999999</v>
      </c>
      <c r="F56" s="181">
        <v>0</v>
      </c>
      <c r="G56" s="182">
        <f>E56*F56</f>
        <v>0</v>
      </c>
      <c r="H56" s="183">
        <v>3.4909999999999997E-2</v>
      </c>
      <c r="I56" s="183">
        <f>E56*H56</f>
        <v>0.10462526999999999</v>
      </c>
      <c r="J56" s="183">
        <v>0</v>
      </c>
      <c r="K56" s="183">
        <f>E56*J56</f>
        <v>0</v>
      </c>
      <c r="Q56" s="176">
        <v>2</v>
      </c>
      <c r="AA56" s="151">
        <v>1</v>
      </c>
      <c r="AB56" s="151">
        <v>1</v>
      </c>
      <c r="AC56" s="151">
        <v>1</v>
      </c>
      <c r="BB56" s="151">
        <v>1</v>
      </c>
      <c r="BC56" s="151">
        <f>IF(BB56=1,G56,0)</f>
        <v>0</v>
      </c>
      <c r="BD56" s="151">
        <f>IF(BB56=2,G56,0)</f>
        <v>0</v>
      </c>
      <c r="BE56" s="151">
        <f>IF(BB56=3,G56,0)</f>
        <v>0</v>
      </c>
      <c r="BF56" s="151">
        <f>IF(BB56=4,G56,0)</f>
        <v>0</v>
      </c>
      <c r="BG56" s="151">
        <f>IF(BB56=5,G56,0)</f>
        <v>0</v>
      </c>
      <c r="CA56" s="151">
        <v>1</v>
      </c>
      <c r="CB56" s="151">
        <v>1</v>
      </c>
      <c r="CC56" s="176"/>
      <c r="CD56" s="176"/>
    </row>
    <row r="57" spans="1:82" x14ac:dyDescent="0.2">
      <c r="A57" s="184"/>
      <c r="B57" s="185"/>
      <c r="C57" s="187" t="s">
        <v>145</v>
      </c>
      <c r="D57" s="188"/>
      <c r="E57" s="189">
        <v>2.9969999999999999</v>
      </c>
      <c r="F57" s="190"/>
      <c r="G57" s="191"/>
      <c r="I57" s="192"/>
      <c r="K57" s="192"/>
      <c r="M57" s="211">
        <v>2997</v>
      </c>
      <c r="O57" s="186"/>
      <c r="Q57" s="176"/>
    </row>
    <row r="58" spans="1:82" ht="22.5" x14ac:dyDescent="0.2">
      <c r="A58" s="177">
        <v>13</v>
      </c>
      <c r="B58" s="178" t="s">
        <v>146</v>
      </c>
      <c r="C58" s="179" t="s">
        <v>147</v>
      </c>
      <c r="D58" s="180" t="s">
        <v>89</v>
      </c>
      <c r="E58" s="181">
        <v>73.61</v>
      </c>
      <c r="F58" s="181">
        <v>0</v>
      </c>
      <c r="G58" s="182">
        <f>E58*F58</f>
        <v>0</v>
      </c>
      <c r="H58" s="183">
        <v>4.4600000000000004E-3</v>
      </c>
      <c r="I58" s="183">
        <f>E58*H58</f>
        <v>0.32830060000000005</v>
      </c>
      <c r="J58" s="183">
        <v>0</v>
      </c>
      <c r="K58" s="183">
        <f>E58*J58</f>
        <v>0</v>
      </c>
      <c r="Q58" s="176">
        <v>2</v>
      </c>
      <c r="AA58" s="151">
        <v>1</v>
      </c>
      <c r="AB58" s="151">
        <v>1</v>
      </c>
      <c r="AC58" s="151">
        <v>1</v>
      </c>
      <c r="BB58" s="151">
        <v>1</v>
      </c>
      <c r="BC58" s="151">
        <f>IF(BB58=1,G58,0)</f>
        <v>0</v>
      </c>
      <c r="BD58" s="151">
        <f>IF(BB58=2,G58,0)</f>
        <v>0</v>
      </c>
      <c r="BE58" s="151">
        <f>IF(BB58=3,G58,0)</f>
        <v>0</v>
      </c>
      <c r="BF58" s="151">
        <f>IF(BB58=4,G58,0)</f>
        <v>0</v>
      </c>
      <c r="BG58" s="151">
        <f>IF(BB58=5,G58,0)</f>
        <v>0</v>
      </c>
      <c r="CA58" s="151">
        <v>1</v>
      </c>
      <c r="CB58" s="151">
        <v>1</v>
      </c>
      <c r="CC58" s="176"/>
      <c r="CD58" s="176"/>
    </row>
    <row r="59" spans="1:82" x14ac:dyDescent="0.2">
      <c r="A59" s="184"/>
      <c r="B59" s="185"/>
      <c r="C59" s="187" t="s">
        <v>148</v>
      </c>
      <c r="D59" s="188"/>
      <c r="E59" s="189">
        <v>76.606999999999999</v>
      </c>
      <c r="F59" s="190"/>
      <c r="G59" s="191"/>
      <c r="I59" s="192"/>
      <c r="K59" s="192"/>
      <c r="M59" s="211">
        <v>76607</v>
      </c>
      <c r="O59" s="186"/>
      <c r="Q59" s="176"/>
    </row>
    <row r="60" spans="1:82" x14ac:dyDescent="0.2">
      <c r="A60" s="184"/>
      <c r="B60" s="185"/>
      <c r="C60" s="187" t="s">
        <v>149</v>
      </c>
      <c r="D60" s="188"/>
      <c r="E60" s="189">
        <v>-2.9969999999999999</v>
      </c>
      <c r="F60" s="190"/>
      <c r="G60" s="191"/>
      <c r="I60" s="192"/>
      <c r="K60" s="192"/>
      <c r="M60" s="186" t="s">
        <v>149</v>
      </c>
      <c r="O60" s="186"/>
      <c r="Q60" s="176"/>
    </row>
    <row r="61" spans="1:82" ht="22.5" x14ac:dyDescent="0.2">
      <c r="A61" s="177">
        <v>14</v>
      </c>
      <c r="B61" s="178" t="s">
        <v>150</v>
      </c>
      <c r="C61" s="179" t="s">
        <v>151</v>
      </c>
      <c r="D61" s="180" t="s">
        <v>89</v>
      </c>
      <c r="E61" s="181">
        <v>21.838999999999999</v>
      </c>
      <c r="F61" s="181">
        <v>0</v>
      </c>
      <c r="G61" s="182">
        <f>E61*F61</f>
        <v>0</v>
      </c>
      <c r="H61" s="183">
        <v>3.6700000000000001E-3</v>
      </c>
      <c r="I61" s="183">
        <f>E61*H61</f>
        <v>8.0149129999999999E-2</v>
      </c>
      <c r="J61" s="183">
        <v>0</v>
      </c>
      <c r="K61" s="183">
        <f>E61*J61</f>
        <v>0</v>
      </c>
      <c r="Q61" s="176">
        <v>2</v>
      </c>
      <c r="AA61" s="151">
        <v>1</v>
      </c>
      <c r="AB61" s="151">
        <v>1</v>
      </c>
      <c r="AC61" s="151">
        <v>1</v>
      </c>
      <c r="BB61" s="151">
        <v>1</v>
      </c>
      <c r="BC61" s="151">
        <f>IF(BB61=1,G61,0)</f>
        <v>0</v>
      </c>
      <c r="BD61" s="151">
        <f>IF(BB61=2,G61,0)</f>
        <v>0</v>
      </c>
      <c r="BE61" s="151">
        <f>IF(BB61=3,G61,0)</f>
        <v>0</v>
      </c>
      <c r="BF61" s="151">
        <f>IF(BB61=4,G61,0)</f>
        <v>0</v>
      </c>
      <c r="BG61" s="151">
        <f>IF(BB61=5,G61,0)</f>
        <v>0</v>
      </c>
      <c r="CA61" s="151">
        <v>1</v>
      </c>
      <c r="CB61" s="151">
        <v>1</v>
      </c>
      <c r="CC61" s="176"/>
      <c r="CD61" s="176"/>
    </row>
    <row r="62" spans="1:82" x14ac:dyDescent="0.2">
      <c r="A62" s="184"/>
      <c r="B62" s="185"/>
      <c r="C62" s="187" t="s">
        <v>152</v>
      </c>
      <c r="D62" s="188"/>
      <c r="E62" s="189">
        <v>7.899</v>
      </c>
      <c r="F62" s="190"/>
      <c r="G62" s="191"/>
      <c r="I62" s="192"/>
      <c r="K62" s="192"/>
      <c r="M62" s="211">
        <v>7899</v>
      </c>
      <c r="O62" s="186"/>
      <c r="Q62" s="176"/>
    </row>
    <row r="63" spans="1:82" x14ac:dyDescent="0.2">
      <c r="A63" s="184"/>
      <c r="B63" s="185"/>
      <c r="C63" s="187" t="s">
        <v>153</v>
      </c>
      <c r="D63" s="188"/>
      <c r="E63" s="189">
        <v>13.94</v>
      </c>
      <c r="F63" s="190"/>
      <c r="G63" s="191"/>
      <c r="I63" s="192"/>
      <c r="K63" s="192"/>
      <c r="M63" s="186" t="s">
        <v>153</v>
      </c>
      <c r="O63" s="186"/>
      <c r="Q63" s="176"/>
    </row>
    <row r="64" spans="1:82" x14ac:dyDescent="0.2">
      <c r="A64" s="193"/>
      <c r="B64" s="194" t="s">
        <v>77</v>
      </c>
      <c r="C64" s="195" t="str">
        <f>CONCATENATE(B36," ",C36)</f>
        <v>61 Upravy povrchů vnitřní</v>
      </c>
      <c r="D64" s="196"/>
      <c r="E64" s="197"/>
      <c r="F64" s="198"/>
      <c r="G64" s="199">
        <f>SUM(G36:G63)</f>
        <v>0</v>
      </c>
      <c r="H64" s="200"/>
      <c r="I64" s="201">
        <f>SUM(I36:I63)</f>
        <v>4.2542287879999998</v>
      </c>
      <c r="J64" s="200"/>
      <c r="K64" s="201">
        <f>SUM(K36:K63)</f>
        <v>0</v>
      </c>
      <c r="Q64" s="176">
        <v>4</v>
      </c>
      <c r="BC64" s="202">
        <f>SUM(BC36:BC63)</f>
        <v>0</v>
      </c>
      <c r="BD64" s="202">
        <f>SUM(BD36:BD63)</f>
        <v>0</v>
      </c>
      <c r="BE64" s="202">
        <f>SUM(BE36:BE63)</f>
        <v>0</v>
      </c>
      <c r="BF64" s="202">
        <f>SUM(BF36:BF63)</f>
        <v>0</v>
      </c>
      <c r="BG64" s="202">
        <f>SUM(BG36:BG63)</f>
        <v>0</v>
      </c>
    </row>
    <row r="65" spans="1:82" x14ac:dyDescent="0.2">
      <c r="A65" s="168" t="s">
        <v>76</v>
      </c>
      <c r="B65" s="169" t="s">
        <v>154</v>
      </c>
      <c r="C65" s="170" t="s">
        <v>155</v>
      </c>
      <c r="D65" s="171"/>
      <c r="E65" s="172"/>
      <c r="F65" s="172"/>
      <c r="G65" s="173"/>
      <c r="H65" s="174"/>
      <c r="I65" s="175"/>
      <c r="J65" s="174"/>
      <c r="K65" s="175"/>
      <c r="Q65" s="176">
        <v>1</v>
      </c>
    </row>
    <row r="66" spans="1:82" ht="22.5" x14ac:dyDescent="0.2">
      <c r="A66" s="177">
        <v>15</v>
      </c>
      <c r="B66" s="178" t="s">
        <v>156</v>
      </c>
      <c r="C66" s="179" t="s">
        <v>157</v>
      </c>
      <c r="D66" s="180" t="s">
        <v>158</v>
      </c>
      <c r="E66" s="181">
        <v>5</v>
      </c>
      <c r="F66" s="181">
        <v>0</v>
      </c>
      <c r="G66" s="182">
        <f>E66*F66</f>
        <v>0</v>
      </c>
      <c r="H66" s="183">
        <v>0</v>
      </c>
      <c r="I66" s="183">
        <f>E66*H66</f>
        <v>0</v>
      </c>
      <c r="J66" s="183">
        <v>0</v>
      </c>
      <c r="K66" s="183">
        <f>E66*J66</f>
        <v>0</v>
      </c>
      <c r="Q66" s="176">
        <v>2</v>
      </c>
      <c r="AA66" s="151">
        <v>12</v>
      </c>
      <c r="AB66" s="151">
        <v>0</v>
      </c>
      <c r="AC66" s="151">
        <v>51</v>
      </c>
      <c r="BB66" s="151">
        <v>1</v>
      </c>
      <c r="BC66" s="151">
        <f>IF(BB66=1,G66,0)</f>
        <v>0</v>
      </c>
      <c r="BD66" s="151">
        <f>IF(BB66=2,G66,0)</f>
        <v>0</v>
      </c>
      <c r="BE66" s="151">
        <f>IF(BB66=3,G66,0)</f>
        <v>0</v>
      </c>
      <c r="BF66" s="151">
        <f>IF(BB66=4,G66,0)</f>
        <v>0</v>
      </c>
      <c r="BG66" s="151">
        <f>IF(BB66=5,G66,0)</f>
        <v>0</v>
      </c>
      <c r="CA66" s="151">
        <v>12</v>
      </c>
      <c r="CB66" s="151">
        <v>0</v>
      </c>
      <c r="CC66" s="176"/>
      <c r="CD66" s="176"/>
    </row>
    <row r="67" spans="1:82" x14ac:dyDescent="0.2">
      <c r="A67" s="193"/>
      <c r="B67" s="194" t="s">
        <v>77</v>
      </c>
      <c r="C67" s="195" t="str">
        <f>CONCATENATE(B65," ",C65)</f>
        <v>62 Úpravy povrchů vnější</v>
      </c>
      <c r="D67" s="196"/>
      <c r="E67" s="197"/>
      <c r="F67" s="198"/>
      <c r="G67" s="199">
        <f>SUM(G65:G66)</f>
        <v>0</v>
      </c>
      <c r="H67" s="200"/>
      <c r="I67" s="201">
        <f>SUM(I65:I66)</f>
        <v>0</v>
      </c>
      <c r="J67" s="200"/>
      <c r="K67" s="201">
        <f>SUM(K65:K66)</f>
        <v>0</v>
      </c>
      <c r="Q67" s="176">
        <v>4</v>
      </c>
      <c r="BC67" s="202">
        <f>SUM(BC65:BC66)</f>
        <v>0</v>
      </c>
      <c r="BD67" s="202">
        <f>SUM(BD65:BD66)</f>
        <v>0</v>
      </c>
      <c r="BE67" s="202">
        <f>SUM(BE65:BE66)</f>
        <v>0</v>
      </c>
      <c r="BF67" s="202">
        <f>SUM(BF65:BF66)</f>
        <v>0</v>
      </c>
      <c r="BG67" s="202">
        <f>SUM(BG65:BG66)</f>
        <v>0</v>
      </c>
    </row>
    <row r="68" spans="1:82" x14ac:dyDescent="0.2">
      <c r="A68" s="168" t="s">
        <v>76</v>
      </c>
      <c r="B68" s="169" t="s">
        <v>159</v>
      </c>
      <c r="C68" s="170" t="s">
        <v>160</v>
      </c>
      <c r="D68" s="171"/>
      <c r="E68" s="172"/>
      <c r="F68" s="172"/>
      <c r="G68" s="173"/>
      <c r="H68" s="174"/>
      <c r="I68" s="175"/>
      <c r="J68" s="174"/>
      <c r="K68" s="175"/>
      <c r="Q68" s="176">
        <v>1</v>
      </c>
    </row>
    <row r="69" spans="1:82" x14ac:dyDescent="0.2">
      <c r="A69" s="177">
        <v>16</v>
      </c>
      <c r="B69" s="178" t="s">
        <v>161</v>
      </c>
      <c r="C69" s="179" t="s">
        <v>162</v>
      </c>
      <c r="D69" s="180" t="s">
        <v>163</v>
      </c>
      <c r="E69" s="181">
        <v>0.3</v>
      </c>
      <c r="F69" s="181">
        <v>0</v>
      </c>
      <c r="G69" s="182">
        <f>E69*F69</f>
        <v>0</v>
      </c>
      <c r="H69" s="183">
        <v>2.5</v>
      </c>
      <c r="I69" s="183">
        <f>E69*H69</f>
        <v>0.75</v>
      </c>
      <c r="J69" s="183">
        <v>0</v>
      </c>
      <c r="K69" s="183">
        <f>E69*J69</f>
        <v>0</v>
      </c>
      <c r="Q69" s="176">
        <v>2</v>
      </c>
      <c r="AA69" s="151">
        <v>1</v>
      </c>
      <c r="AB69" s="151">
        <v>1</v>
      </c>
      <c r="AC69" s="151">
        <v>1</v>
      </c>
      <c r="BB69" s="151">
        <v>1</v>
      </c>
      <c r="BC69" s="151">
        <f>IF(BB69=1,G69,0)</f>
        <v>0</v>
      </c>
      <c r="BD69" s="151">
        <f>IF(BB69=2,G69,0)</f>
        <v>0</v>
      </c>
      <c r="BE69" s="151">
        <f>IF(BB69=3,G69,0)</f>
        <v>0</v>
      </c>
      <c r="BF69" s="151">
        <f>IF(BB69=4,G69,0)</f>
        <v>0</v>
      </c>
      <c r="BG69" s="151">
        <f>IF(BB69=5,G69,0)</f>
        <v>0</v>
      </c>
      <c r="CA69" s="151">
        <v>1</v>
      </c>
      <c r="CB69" s="151">
        <v>1</v>
      </c>
      <c r="CC69" s="176"/>
      <c r="CD69" s="176"/>
    </row>
    <row r="70" spans="1:82" x14ac:dyDescent="0.2">
      <c r="A70" s="177">
        <v>17</v>
      </c>
      <c r="B70" s="178" t="s">
        <v>164</v>
      </c>
      <c r="C70" s="179" t="s">
        <v>165</v>
      </c>
      <c r="D70" s="180" t="s">
        <v>89</v>
      </c>
      <c r="E70" s="181">
        <v>0.55000000000000004</v>
      </c>
      <c r="F70" s="181">
        <v>0</v>
      </c>
      <c r="G70" s="182">
        <f>E70*F70</f>
        <v>0</v>
      </c>
      <c r="H70" s="183">
        <v>1.41E-2</v>
      </c>
      <c r="I70" s="183">
        <f>E70*H70</f>
        <v>7.7550000000000006E-3</v>
      </c>
      <c r="J70" s="183">
        <v>0</v>
      </c>
      <c r="K70" s="183">
        <f>E70*J70</f>
        <v>0</v>
      </c>
      <c r="Q70" s="176">
        <v>2</v>
      </c>
      <c r="AA70" s="151">
        <v>1</v>
      </c>
      <c r="AB70" s="151">
        <v>1</v>
      </c>
      <c r="AC70" s="151">
        <v>1</v>
      </c>
      <c r="BB70" s="151">
        <v>1</v>
      </c>
      <c r="BC70" s="151">
        <f>IF(BB70=1,G70,0)</f>
        <v>0</v>
      </c>
      <c r="BD70" s="151">
        <f>IF(BB70=2,G70,0)</f>
        <v>0</v>
      </c>
      <c r="BE70" s="151">
        <f>IF(BB70=3,G70,0)</f>
        <v>0</v>
      </c>
      <c r="BF70" s="151">
        <f>IF(BB70=4,G70,0)</f>
        <v>0</v>
      </c>
      <c r="BG70" s="151">
        <f>IF(BB70=5,G70,0)</f>
        <v>0</v>
      </c>
      <c r="CA70" s="151">
        <v>1</v>
      </c>
      <c r="CB70" s="151">
        <v>1</v>
      </c>
      <c r="CC70" s="176"/>
      <c r="CD70" s="176"/>
    </row>
    <row r="71" spans="1:82" x14ac:dyDescent="0.2">
      <c r="A71" s="184"/>
      <c r="B71" s="185"/>
      <c r="C71" s="187" t="s">
        <v>166</v>
      </c>
      <c r="D71" s="188"/>
      <c r="E71" s="189">
        <v>0.55000000000000004</v>
      </c>
      <c r="F71" s="190"/>
      <c r="G71" s="191"/>
      <c r="I71" s="192"/>
      <c r="K71" s="192"/>
      <c r="M71" s="186" t="s">
        <v>166</v>
      </c>
      <c r="O71" s="186"/>
      <c r="Q71" s="176"/>
    </row>
    <row r="72" spans="1:82" x14ac:dyDescent="0.2">
      <c r="A72" s="184"/>
      <c r="B72" s="185"/>
      <c r="C72" s="187" t="s">
        <v>167</v>
      </c>
      <c r="D72" s="188"/>
      <c r="E72" s="189">
        <v>0</v>
      </c>
      <c r="F72" s="190"/>
      <c r="G72" s="191"/>
      <c r="I72" s="192"/>
      <c r="K72" s="192"/>
      <c r="M72" s="186" t="s">
        <v>167</v>
      </c>
      <c r="O72" s="186"/>
      <c r="Q72" s="176"/>
    </row>
    <row r="73" spans="1:82" x14ac:dyDescent="0.2">
      <c r="A73" s="177">
        <v>18</v>
      </c>
      <c r="B73" s="178" t="s">
        <v>168</v>
      </c>
      <c r="C73" s="179" t="s">
        <v>169</v>
      </c>
      <c r="D73" s="180" t="s">
        <v>89</v>
      </c>
      <c r="E73" s="181">
        <v>0.55000000000000004</v>
      </c>
      <c r="F73" s="181">
        <v>0</v>
      </c>
      <c r="G73" s="182">
        <f>E73*F73</f>
        <v>0</v>
      </c>
      <c r="H73" s="183">
        <v>0</v>
      </c>
      <c r="I73" s="183">
        <f>E73*H73</f>
        <v>0</v>
      </c>
      <c r="J73" s="183">
        <v>0</v>
      </c>
      <c r="K73" s="183">
        <f>E73*J73</f>
        <v>0</v>
      </c>
      <c r="Q73" s="176">
        <v>2</v>
      </c>
      <c r="AA73" s="151">
        <v>1</v>
      </c>
      <c r="AB73" s="151">
        <v>1</v>
      </c>
      <c r="AC73" s="151">
        <v>1</v>
      </c>
      <c r="BB73" s="151">
        <v>1</v>
      </c>
      <c r="BC73" s="151">
        <f>IF(BB73=1,G73,0)</f>
        <v>0</v>
      </c>
      <c r="BD73" s="151">
        <f>IF(BB73=2,G73,0)</f>
        <v>0</v>
      </c>
      <c r="BE73" s="151">
        <f>IF(BB73=3,G73,0)</f>
        <v>0</v>
      </c>
      <c r="BF73" s="151">
        <f>IF(BB73=4,G73,0)</f>
        <v>0</v>
      </c>
      <c r="BG73" s="151">
        <f>IF(BB73=5,G73,0)</f>
        <v>0</v>
      </c>
      <c r="CA73" s="151">
        <v>1</v>
      </c>
      <c r="CB73" s="151">
        <v>1</v>
      </c>
      <c r="CC73" s="176"/>
      <c r="CD73" s="176"/>
    </row>
    <row r="74" spans="1:82" ht="22.5" x14ac:dyDescent="0.2">
      <c r="A74" s="177">
        <v>19</v>
      </c>
      <c r="B74" s="178" t="s">
        <v>170</v>
      </c>
      <c r="C74" s="179" t="s">
        <v>171</v>
      </c>
      <c r="D74" s="180" t="s">
        <v>89</v>
      </c>
      <c r="E74" s="181">
        <v>25.348800000000001</v>
      </c>
      <c r="F74" s="181">
        <v>0</v>
      </c>
      <c r="G74" s="182">
        <f>E74*F74</f>
        <v>0</v>
      </c>
      <c r="H74" s="183">
        <v>9.5000000000000001E-2</v>
      </c>
      <c r="I74" s="183">
        <f>E74*H74</f>
        <v>2.4081360000000003</v>
      </c>
      <c r="J74" s="183">
        <v>0</v>
      </c>
      <c r="K74" s="183">
        <f>E74*J74</f>
        <v>0</v>
      </c>
      <c r="Q74" s="176">
        <v>2</v>
      </c>
      <c r="AA74" s="151">
        <v>1</v>
      </c>
      <c r="AB74" s="151">
        <v>1</v>
      </c>
      <c r="AC74" s="151">
        <v>1</v>
      </c>
      <c r="BB74" s="151">
        <v>1</v>
      </c>
      <c r="BC74" s="151">
        <f>IF(BB74=1,G74,0)</f>
        <v>0</v>
      </c>
      <c r="BD74" s="151">
        <f>IF(BB74=2,G74,0)</f>
        <v>0</v>
      </c>
      <c r="BE74" s="151">
        <f>IF(BB74=3,G74,0)</f>
        <v>0</v>
      </c>
      <c r="BF74" s="151">
        <f>IF(BB74=4,G74,0)</f>
        <v>0</v>
      </c>
      <c r="BG74" s="151">
        <f>IF(BB74=5,G74,0)</f>
        <v>0</v>
      </c>
      <c r="CA74" s="151">
        <v>1</v>
      </c>
      <c r="CB74" s="151">
        <v>1</v>
      </c>
      <c r="CC74" s="176"/>
      <c r="CD74" s="176"/>
    </row>
    <row r="75" spans="1:82" x14ac:dyDescent="0.2">
      <c r="A75" s="184"/>
      <c r="B75" s="185"/>
      <c r="C75" s="187" t="s">
        <v>172</v>
      </c>
      <c r="D75" s="188"/>
      <c r="E75" s="189">
        <v>25.348800000000001</v>
      </c>
      <c r="F75" s="190"/>
      <c r="G75" s="191"/>
      <c r="I75" s="192"/>
      <c r="K75" s="192"/>
      <c r="M75" s="211">
        <v>253488</v>
      </c>
      <c r="O75" s="186"/>
      <c r="Q75" s="176"/>
    </row>
    <row r="76" spans="1:82" x14ac:dyDescent="0.2">
      <c r="A76" s="184"/>
      <c r="B76" s="185"/>
      <c r="C76" s="187" t="s">
        <v>93</v>
      </c>
      <c r="D76" s="188"/>
      <c r="E76" s="189">
        <v>0</v>
      </c>
      <c r="F76" s="190"/>
      <c r="G76" s="191"/>
      <c r="I76" s="192"/>
      <c r="K76" s="192"/>
      <c r="M76" s="186" t="s">
        <v>93</v>
      </c>
      <c r="O76" s="186"/>
      <c r="Q76" s="176"/>
    </row>
    <row r="77" spans="1:82" x14ac:dyDescent="0.2">
      <c r="A77" s="184"/>
      <c r="B77" s="185"/>
      <c r="C77" s="187" t="s">
        <v>173</v>
      </c>
      <c r="D77" s="188"/>
      <c r="E77" s="189">
        <v>0</v>
      </c>
      <c r="F77" s="190"/>
      <c r="G77" s="191"/>
      <c r="I77" s="192"/>
      <c r="K77" s="192"/>
      <c r="M77" s="186" t="s">
        <v>173</v>
      </c>
      <c r="O77" s="186"/>
      <c r="Q77" s="176"/>
    </row>
    <row r="78" spans="1:82" x14ac:dyDescent="0.2">
      <c r="A78" s="184"/>
      <c r="B78" s="185"/>
      <c r="C78" s="187" t="s">
        <v>174</v>
      </c>
      <c r="D78" s="188"/>
      <c r="E78" s="189">
        <v>0</v>
      </c>
      <c r="F78" s="190"/>
      <c r="G78" s="191"/>
      <c r="I78" s="192"/>
      <c r="K78" s="192"/>
      <c r="M78" s="186" t="s">
        <v>174</v>
      </c>
      <c r="O78" s="186"/>
      <c r="Q78" s="176"/>
    </row>
    <row r="79" spans="1:82" x14ac:dyDescent="0.2">
      <c r="A79" s="177">
        <v>20</v>
      </c>
      <c r="B79" s="178" t="s">
        <v>175</v>
      </c>
      <c r="C79" s="179" t="s">
        <v>176</v>
      </c>
      <c r="D79" s="180" t="s">
        <v>89</v>
      </c>
      <c r="E79" s="181">
        <v>1.425</v>
      </c>
      <c r="F79" s="181">
        <v>0</v>
      </c>
      <c r="G79" s="182">
        <f>E79*F79</f>
        <v>0</v>
      </c>
      <c r="H79" s="183">
        <v>0.1231</v>
      </c>
      <c r="I79" s="183">
        <f>E79*H79</f>
        <v>0.1754175</v>
      </c>
      <c r="J79" s="183">
        <v>0</v>
      </c>
      <c r="K79" s="183">
        <f>E79*J79</f>
        <v>0</v>
      </c>
      <c r="Q79" s="176">
        <v>2</v>
      </c>
      <c r="AA79" s="151">
        <v>1</v>
      </c>
      <c r="AB79" s="151">
        <v>1</v>
      </c>
      <c r="AC79" s="151">
        <v>1</v>
      </c>
      <c r="BB79" s="151">
        <v>1</v>
      </c>
      <c r="BC79" s="151">
        <f>IF(BB79=1,G79,0)</f>
        <v>0</v>
      </c>
      <c r="BD79" s="151">
        <f>IF(BB79=2,G79,0)</f>
        <v>0</v>
      </c>
      <c r="BE79" s="151">
        <f>IF(BB79=3,G79,0)</f>
        <v>0</v>
      </c>
      <c r="BF79" s="151">
        <f>IF(BB79=4,G79,0)</f>
        <v>0</v>
      </c>
      <c r="BG79" s="151">
        <f>IF(BB79=5,G79,0)</f>
        <v>0</v>
      </c>
      <c r="CA79" s="151">
        <v>1</v>
      </c>
      <c r="CB79" s="151">
        <v>1</v>
      </c>
      <c r="CC79" s="176"/>
      <c r="CD79" s="176"/>
    </row>
    <row r="80" spans="1:82" x14ac:dyDescent="0.2">
      <c r="A80" s="184"/>
      <c r="B80" s="185"/>
      <c r="C80" s="187" t="s">
        <v>177</v>
      </c>
      <c r="D80" s="188"/>
      <c r="E80" s="189">
        <v>1.425</v>
      </c>
      <c r="F80" s="190"/>
      <c r="G80" s="191"/>
      <c r="I80" s="192"/>
      <c r="K80" s="192"/>
      <c r="M80" s="211">
        <v>1425</v>
      </c>
      <c r="O80" s="186"/>
      <c r="Q80" s="176"/>
    </row>
    <row r="81" spans="1:82" x14ac:dyDescent="0.2">
      <c r="A81" s="184"/>
      <c r="B81" s="185"/>
      <c r="C81" s="187" t="s">
        <v>167</v>
      </c>
      <c r="D81" s="188"/>
      <c r="E81" s="189">
        <v>0</v>
      </c>
      <c r="F81" s="190"/>
      <c r="G81" s="191"/>
      <c r="I81" s="192"/>
      <c r="K81" s="192"/>
      <c r="M81" s="186" t="s">
        <v>167</v>
      </c>
      <c r="O81" s="186"/>
      <c r="Q81" s="176"/>
    </row>
    <row r="82" spans="1:82" x14ac:dyDescent="0.2">
      <c r="A82" s="193"/>
      <c r="B82" s="194" t="s">
        <v>77</v>
      </c>
      <c r="C82" s="195" t="str">
        <f>CONCATENATE(B68," ",C68)</f>
        <v>63 Podlahy a podlahové konstrukce</v>
      </c>
      <c r="D82" s="196"/>
      <c r="E82" s="197"/>
      <c r="F82" s="198"/>
      <c r="G82" s="199">
        <f>SUM(G68:G81)</f>
        <v>0</v>
      </c>
      <c r="H82" s="200"/>
      <c r="I82" s="201">
        <f>SUM(I68:I81)</f>
        <v>3.3413085000000002</v>
      </c>
      <c r="J82" s="200"/>
      <c r="K82" s="201">
        <f>SUM(K68:K81)</f>
        <v>0</v>
      </c>
      <c r="Q82" s="176">
        <v>4</v>
      </c>
      <c r="BC82" s="202">
        <f>SUM(BC68:BC81)</f>
        <v>0</v>
      </c>
      <c r="BD82" s="202">
        <f>SUM(BD68:BD81)</f>
        <v>0</v>
      </c>
      <c r="BE82" s="202">
        <f>SUM(BE68:BE81)</f>
        <v>0</v>
      </c>
      <c r="BF82" s="202">
        <f>SUM(BF68:BF81)</f>
        <v>0</v>
      </c>
      <c r="BG82" s="202">
        <f>SUM(BG68:BG81)</f>
        <v>0</v>
      </c>
    </row>
    <row r="83" spans="1:82" x14ac:dyDescent="0.2">
      <c r="A83" s="168" t="s">
        <v>76</v>
      </c>
      <c r="B83" s="169" t="s">
        <v>178</v>
      </c>
      <c r="C83" s="170" t="s">
        <v>179</v>
      </c>
      <c r="D83" s="171"/>
      <c r="E83" s="172"/>
      <c r="F83" s="172"/>
      <c r="G83" s="173"/>
      <c r="H83" s="174"/>
      <c r="I83" s="175"/>
      <c r="J83" s="174"/>
      <c r="K83" s="175"/>
      <c r="Q83" s="176">
        <v>1</v>
      </c>
    </row>
    <row r="84" spans="1:82" x14ac:dyDescent="0.2">
      <c r="A84" s="177">
        <v>21</v>
      </c>
      <c r="B84" s="178" t="s">
        <v>180</v>
      </c>
      <c r="C84" s="179" t="s">
        <v>181</v>
      </c>
      <c r="D84" s="180" t="s">
        <v>89</v>
      </c>
      <c r="E84" s="181">
        <v>25.348800000000001</v>
      </c>
      <c r="F84" s="181">
        <v>0</v>
      </c>
      <c r="G84" s="182">
        <f>E84*F84</f>
        <v>0</v>
      </c>
      <c r="H84" s="183">
        <v>1.58E-3</v>
      </c>
      <c r="I84" s="183">
        <f>E84*H84</f>
        <v>4.0051104000000004E-2</v>
      </c>
      <c r="J84" s="183">
        <v>0</v>
      </c>
      <c r="K84" s="183">
        <f>E84*J84</f>
        <v>0</v>
      </c>
      <c r="Q84" s="176">
        <v>2</v>
      </c>
      <c r="AA84" s="151">
        <v>1</v>
      </c>
      <c r="AB84" s="151">
        <v>1</v>
      </c>
      <c r="AC84" s="151">
        <v>1</v>
      </c>
      <c r="BB84" s="151">
        <v>1</v>
      </c>
      <c r="BC84" s="151">
        <f>IF(BB84=1,G84,0)</f>
        <v>0</v>
      </c>
      <c r="BD84" s="151">
        <f>IF(BB84=2,G84,0)</f>
        <v>0</v>
      </c>
      <c r="BE84" s="151">
        <f>IF(BB84=3,G84,0)</f>
        <v>0</v>
      </c>
      <c r="BF84" s="151">
        <f>IF(BB84=4,G84,0)</f>
        <v>0</v>
      </c>
      <c r="BG84" s="151">
        <f>IF(BB84=5,G84,0)</f>
        <v>0</v>
      </c>
      <c r="CA84" s="151">
        <v>1</v>
      </c>
      <c r="CB84" s="151">
        <v>1</v>
      </c>
      <c r="CC84" s="176"/>
      <c r="CD84" s="176"/>
    </row>
    <row r="85" spans="1:82" x14ac:dyDescent="0.2">
      <c r="A85" s="193"/>
      <c r="B85" s="194" t="s">
        <v>77</v>
      </c>
      <c r="C85" s="195" t="str">
        <f>CONCATENATE(B83," ",C83)</f>
        <v>94 Lešení a stavební výtahy</v>
      </c>
      <c r="D85" s="196"/>
      <c r="E85" s="197"/>
      <c r="F85" s="198"/>
      <c r="G85" s="199">
        <f>SUM(G83:G84)</f>
        <v>0</v>
      </c>
      <c r="H85" s="200"/>
      <c r="I85" s="201">
        <f>SUM(I83:I84)</f>
        <v>4.0051104000000004E-2</v>
      </c>
      <c r="J85" s="200"/>
      <c r="K85" s="201">
        <f>SUM(K83:K84)</f>
        <v>0</v>
      </c>
      <c r="Q85" s="176">
        <v>4</v>
      </c>
      <c r="BC85" s="202">
        <f>SUM(BC83:BC84)</f>
        <v>0</v>
      </c>
      <c r="BD85" s="202">
        <f>SUM(BD83:BD84)</f>
        <v>0</v>
      </c>
      <c r="BE85" s="202">
        <f>SUM(BE83:BE84)</f>
        <v>0</v>
      </c>
      <c r="BF85" s="202">
        <f>SUM(BF83:BF84)</f>
        <v>0</v>
      </c>
      <c r="BG85" s="202">
        <f>SUM(BG83:BG84)</f>
        <v>0</v>
      </c>
    </row>
    <row r="86" spans="1:82" x14ac:dyDescent="0.2">
      <c r="A86" s="168" t="s">
        <v>76</v>
      </c>
      <c r="B86" s="169" t="s">
        <v>182</v>
      </c>
      <c r="C86" s="170" t="s">
        <v>183</v>
      </c>
      <c r="D86" s="171"/>
      <c r="E86" s="172"/>
      <c r="F86" s="172"/>
      <c r="G86" s="173"/>
      <c r="H86" s="174"/>
      <c r="I86" s="175"/>
      <c r="J86" s="174"/>
      <c r="K86" s="175"/>
      <c r="Q86" s="176">
        <v>1</v>
      </c>
    </row>
    <row r="87" spans="1:82" x14ac:dyDescent="0.2">
      <c r="A87" s="177">
        <v>22</v>
      </c>
      <c r="B87" s="178" t="s">
        <v>184</v>
      </c>
      <c r="C87" s="179" t="s">
        <v>185</v>
      </c>
      <c r="D87" s="180" t="s">
        <v>89</v>
      </c>
      <c r="E87" s="181">
        <v>25.348800000000001</v>
      </c>
      <c r="F87" s="181">
        <v>0</v>
      </c>
      <c r="G87" s="182">
        <f>E87*F87</f>
        <v>0</v>
      </c>
      <c r="H87" s="183">
        <v>4.0000000000000003E-5</v>
      </c>
      <c r="I87" s="183">
        <f>E87*H87</f>
        <v>1.013952E-3</v>
      </c>
      <c r="J87" s="183">
        <v>0</v>
      </c>
      <c r="K87" s="183">
        <f>E87*J87</f>
        <v>0</v>
      </c>
      <c r="Q87" s="176">
        <v>2</v>
      </c>
      <c r="AA87" s="151">
        <v>1</v>
      </c>
      <c r="AB87" s="151">
        <v>1</v>
      </c>
      <c r="AC87" s="151">
        <v>1</v>
      </c>
      <c r="BB87" s="151">
        <v>1</v>
      </c>
      <c r="BC87" s="151">
        <f>IF(BB87=1,G87,0)</f>
        <v>0</v>
      </c>
      <c r="BD87" s="151">
        <f>IF(BB87=2,G87,0)</f>
        <v>0</v>
      </c>
      <c r="BE87" s="151">
        <f>IF(BB87=3,G87,0)</f>
        <v>0</v>
      </c>
      <c r="BF87" s="151">
        <f>IF(BB87=4,G87,0)</f>
        <v>0</v>
      </c>
      <c r="BG87" s="151">
        <f>IF(BB87=5,G87,0)</f>
        <v>0</v>
      </c>
      <c r="CA87" s="151">
        <v>1</v>
      </c>
      <c r="CB87" s="151">
        <v>1</v>
      </c>
      <c r="CC87" s="176"/>
      <c r="CD87" s="176"/>
    </row>
    <row r="88" spans="1:82" x14ac:dyDescent="0.2">
      <c r="A88" s="193"/>
      <c r="B88" s="194" t="s">
        <v>77</v>
      </c>
      <c r="C88" s="195" t="str">
        <f>CONCATENATE(B86," ",C86)</f>
        <v>95 Dokončovací konstrukce na pozemních stavbách</v>
      </c>
      <c r="D88" s="196"/>
      <c r="E88" s="197"/>
      <c r="F88" s="198"/>
      <c r="G88" s="199">
        <f>SUM(G86:G87)</f>
        <v>0</v>
      </c>
      <c r="H88" s="200"/>
      <c r="I88" s="201">
        <f>SUM(I86:I87)</f>
        <v>1.013952E-3</v>
      </c>
      <c r="J88" s="200"/>
      <c r="K88" s="201">
        <f>SUM(K86:K87)</f>
        <v>0</v>
      </c>
      <c r="Q88" s="176">
        <v>4</v>
      </c>
      <c r="BC88" s="202">
        <f>SUM(BC86:BC87)</f>
        <v>0</v>
      </c>
      <c r="BD88" s="202">
        <f>SUM(BD86:BD87)</f>
        <v>0</v>
      </c>
      <c r="BE88" s="202">
        <f>SUM(BE86:BE87)</f>
        <v>0</v>
      </c>
      <c r="BF88" s="202">
        <f>SUM(BF86:BF87)</f>
        <v>0</v>
      </c>
      <c r="BG88" s="202">
        <f>SUM(BG86:BG87)</f>
        <v>0</v>
      </c>
    </row>
    <row r="89" spans="1:82" x14ac:dyDescent="0.2">
      <c r="A89" s="168" t="s">
        <v>76</v>
      </c>
      <c r="B89" s="169" t="s">
        <v>186</v>
      </c>
      <c r="C89" s="170" t="s">
        <v>187</v>
      </c>
      <c r="D89" s="171"/>
      <c r="E89" s="172"/>
      <c r="F89" s="172"/>
      <c r="G89" s="173"/>
      <c r="H89" s="174"/>
      <c r="I89" s="175"/>
      <c r="J89" s="174"/>
      <c r="K89" s="175"/>
      <c r="Q89" s="176">
        <v>1</v>
      </c>
    </row>
    <row r="90" spans="1:82" ht="22.5" x14ac:dyDescent="0.2">
      <c r="A90" s="177">
        <v>23</v>
      </c>
      <c r="B90" s="178" t="s">
        <v>188</v>
      </c>
      <c r="C90" s="179" t="s">
        <v>189</v>
      </c>
      <c r="D90" s="180" t="s">
        <v>163</v>
      </c>
      <c r="E90" s="181">
        <v>0.3</v>
      </c>
      <c r="F90" s="181">
        <v>0</v>
      </c>
      <c r="G90" s="182">
        <f>E90*F90</f>
        <v>0</v>
      </c>
      <c r="H90" s="183">
        <v>0</v>
      </c>
      <c r="I90" s="183">
        <f>E90*H90</f>
        <v>0</v>
      </c>
      <c r="J90" s="183">
        <v>-2.2000000000000002</v>
      </c>
      <c r="K90" s="183">
        <f>E90*J90</f>
        <v>-0.66</v>
      </c>
      <c r="Q90" s="176">
        <v>2</v>
      </c>
      <c r="AA90" s="151">
        <v>1</v>
      </c>
      <c r="AB90" s="151">
        <v>1</v>
      </c>
      <c r="AC90" s="151">
        <v>1</v>
      </c>
      <c r="BB90" s="151">
        <v>1</v>
      </c>
      <c r="BC90" s="151">
        <f>IF(BB90=1,G90,0)</f>
        <v>0</v>
      </c>
      <c r="BD90" s="151">
        <f>IF(BB90=2,G90,0)</f>
        <v>0</v>
      </c>
      <c r="BE90" s="151">
        <f>IF(BB90=3,G90,0)</f>
        <v>0</v>
      </c>
      <c r="BF90" s="151">
        <f>IF(BB90=4,G90,0)</f>
        <v>0</v>
      </c>
      <c r="BG90" s="151">
        <f>IF(BB90=5,G90,0)</f>
        <v>0</v>
      </c>
      <c r="CA90" s="151">
        <v>1</v>
      </c>
      <c r="CB90" s="151">
        <v>1</v>
      </c>
      <c r="CC90" s="176"/>
      <c r="CD90" s="176"/>
    </row>
    <row r="91" spans="1:82" x14ac:dyDescent="0.2">
      <c r="A91" s="184"/>
      <c r="B91" s="185"/>
      <c r="C91" s="187" t="s">
        <v>190</v>
      </c>
      <c r="D91" s="188"/>
      <c r="E91" s="189">
        <v>0.3</v>
      </c>
      <c r="F91" s="190"/>
      <c r="G91" s="191"/>
      <c r="I91" s="192"/>
      <c r="K91" s="192"/>
      <c r="M91" s="186" t="s">
        <v>190</v>
      </c>
      <c r="O91" s="186"/>
      <c r="Q91" s="176"/>
    </row>
    <row r="92" spans="1:82" x14ac:dyDescent="0.2">
      <c r="A92" s="184"/>
      <c r="B92" s="185"/>
      <c r="C92" s="187" t="s">
        <v>93</v>
      </c>
      <c r="D92" s="188"/>
      <c r="E92" s="189">
        <v>0</v>
      </c>
      <c r="F92" s="190"/>
      <c r="G92" s="191"/>
      <c r="I92" s="192"/>
      <c r="K92" s="192"/>
      <c r="M92" s="186" t="s">
        <v>93</v>
      </c>
      <c r="O92" s="186"/>
      <c r="Q92" s="176"/>
    </row>
    <row r="93" spans="1:82" x14ac:dyDescent="0.2">
      <c r="A93" s="184"/>
      <c r="B93" s="185"/>
      <c r="C93" s="187" t="s">
        <v>191</v>
      </c>
      <c r="D93" s="188"/>
      <c r="E93" s="189">
        <v>0</v>
      </c>
      <c r="F93" s="190"/>
      <c r="G93" s="191"/>
      <c r="I93" s="192"/>
      <c r="K93" s="192"/>
      <c r="M93" s="186" t="s">
        <v>191</v>
      </c>
      <c r="O93" s="186"/>
      <c r="Q93" s="176"/>
    </row>
    <row r="94" spans="1:82" x14ac:dyDescent="0.2">
      <c r="A94" s="184"/>
      <c r="B94" s="185"/>
      <c r="C94" s="187" t="s">
        <v>192</v>
      </c>
      <c r="D94" s="188"/>
      <c r="E94" s="189">
        <v>0</v>
      </c>
      <c r="F94" s="190"/>
      <c r="G94" s="191"/>
      <c r="I94" s="192"/>
      <c r="K94" s="192"/>
      <c r="M94" s="186" t="s">
        <v>192</v>
      </c>
      <c r="O94" s="186"/>
      <c r="Q94" s="176"/>
    </row>
    <row r="95" spans="1:82" x14ac:dyDescent="0.2">
      <c r="A95" s="184"/>
      <c r="B95" s="185"/>
      <c r="C95" s="187" t="s">
        <v>193</v>
      </c>
      <c r="D95" s="188"/>
      <c r="E95" s="189">
        <v>0</v>
      </c>
      <c r="F95" s="190"/>
      <c r="G95" s="191"/>
      <c r="I95" s="192"/>
      <c r="K95" s="192"/>
      <c r="M95" s="186" t="s">
        <v>193</v>
      </c>
      <c r="O95" s="186"/>
      <c r="Q95" s="176"/>
    </row>
    <row r="96" spans="1:82" x14ac:dyDescent="0.2">
      <c r="A96" s="177">
        <v>24</v>
      </c>
      <c r="B96" s="178" t="s">
        <v>194</v>
      </c>
      <c r="C96" s="179" t="s">
        <v>195</v>
      </c>
      <c r="D96" s="180" t="s">
        <v>89</v>
      </c>
      <c r="E96" s="181">
        <v>1.425</v>
      </c>
      <c r="F96" s="181">
        <v>0</v>
      </c>
      <c r="G96" s="182">
        <f>E96*F96</f>
        <v>0</v>
      </c>
      <c r="H96" s="183">
        <v>0</v>
      </c>
      <c r="I96" s="183">
        <f>E96*H96</f>
        <v>0</v>
      </c>
      <c r="J96" s="183">
        <v>-0.26400000000000001</v>
      </c>
      <c r="K96" s="183">
        <f>E96*J96</f>
        <v>-0.37620000000000003</v>
      </c>
      <c r="Q96" s="176">
        <v>2</v>
      </c>
      <c r="AA96" s="151">
        <v>1</v>
      </c>
      <c r="AB96" s="151">
        <v>1</v>
      </c>
      <c r="AC96" s="151">
        <v>1</v>
      </c>
      <c r="BB96" s="151">
        <v>1</v>
      </c>
      <c r="BC96" s="151">
        <f>IF(BB96=1,G96,0)</f>
        <v>0</v>
      </c>
      <c r="BD96" s="151">
        <f>IF(BB96=2,G96,0)</f>
        <v>0</v>
      </c>
      <c r="BE96" s="151">
        <f>IF(BB96=3,G96,0)</f>
        <v>0</v>
      </c>
      <c r="BF96" s="151">
        <f>IF(BB96=4,G96,0)</f>
        <v>0</v>
      </c>
      <c r="BG96" s="151">
        <f>IF(BB96=5,G96,0)</f>
        <v>0</v>
      </c>
      <c r="CA96" s="151">
        <v>1</v>
      </c>
      <c r="CB96" s="151">
        <v>1</v>
      </c>
      <c r="CC96" s="176"/>
      <c r="CD96" s="176"/>
    </row>
    <row r="97" spans="1:82" x14ac:dyDescent="0.2">
      <c r="A97" s="184"/>
      <c r="B97" s="185"/>
      <c r="C97" s="187" t="s">
        <v>196</v>
      </c>
      <c r="D97" s="188"/>
      <c r="E97" s="189">
        <v>1.425</v>
      </c>
      <c r="F97" s="190"/>
      <c r="G97" s="191"/>
      <c r="I97" s="192"/>
      <c r="K97" s="192"/>
      <c r="M97" s="186" t="s">
        <v>196</v>
      </c>
      <c r="O97" s="186"/>
      <c r="Q97" s="176"/>
    </row>
    <row r="98" spans="1:82" x14ac:dyDescent="0.2">
      <c r="A98" s="184"/>
      <c r="B98" s="185"/>
      <c r="C98" s="187" t="s">
        <v>167</v>
      </c>
      <c r="D98" s="188"/>
      <c r="E98" s="189">
        <v>0</v>
      </c>
      <c r="F98" s="190"/>
      <c r="G98" s="191"/>
      <c r="I98" s="192"/>
      <c r="K98" s="192"/>
      <c r="M98" s="186" t="s">
        <v>167</v>
      </c>
      <c r="O98" s="186"/>
      <c r="Q98" s="176"/>
    </row>
    <row r="99" spans="1:82" x14ac:dyDescent="0.2">
      <c r="A99" s="193"/>
      <c r="B99" s="194" t="s">
        <v>77</v>
      </c>
      <c r="C99" s="195" t="str">
        <f>CONCATENATE(B89," ",C89)</f>
        <v>96 Bourání konstrukcí</v>
      </c>
      <c r="D99" s="196"/>
      <c r="E99" s="197"/>
      <c r="F99" s="198"/>
      <c r="G99" s="199">
        <f>SUM(G89:G98)</f>
        <v>0</v>
      </c>
      <c r="H99" s="200"/>
      <c r="I99" s="201">
        <f>SUM(I89:I98)</f>
        <v>0</v>
      </c>
      <c r="J99" s="200"/>
      <c r="K99" s="201">
        <f>SUM(K89:K98)</f>
        <v>-1.0362</v>
      </c>
      <c r="Q99" s="176">
        <v>4</v>
      </c>
      <c r="BC99" s="202">
        <f>SUM(BC89:BC98)</f>
        <v>0</v>
      </c>
      <c r="BD99" s="202">
        <f>SUM(BD89:BD98)</f>
        <v>0</v>
      </c>
      <c r="BE99" s="202">
        <f>SUM(BE89:BE98)</f>
        <v>0</v>
      </c>
      <c r="BF99" s="202">
        <f>SUM(BF89:BF98)</f>
        <v>0</v>
      </c>
      <c r="BG99" s="202">
        <f>SUM(BG89:BG98)</f>
        <v>0</v>
      </c>
    </row>
    <row r="100" spans="1:82" x14ac:dyDescent="0.2">
      <c r="A100" s="168" t="s">
        <v>76</v>
      </c>
      <c r="B100" s="169" t="s">
        <v>197</v>
      </c>
      <c r="C100" s="170" t="s">
        <v>198</v>
      </c>
      <c r="D100" s="171"/>
      <c r="E100" s="172"/>
      <c r="F100" s="172"/>
      <c r="G100" s="173"/>
      <c r="H100" s="174"/>
      <c r="I100" s="175"/>
      <c r="J100" s="174"/>
      <c r="K100" s="175"/>
      <c r="Q100" s="176">
        <v>1</v>
      </c>
    </row>
    <row r="101" spans="1:82" x14ac:dyDescent="0.2">
      <c r="A101" s="177">
        <v>25</v>
      </c>
      <c r="B101" s="178" t="s">
        <v>199</v>
      </c>
      <c r="C101" s="179" t="s">
        <v>200</v>
      </c>
      <c r="D101" s="180" t="s">
        <v>98</v>
      </c>
      <c r="E101" s="181">
        <v>17</v>
      </c>
      <c r="F101" s="181">
        <v>0</v>
      </c>
      <c r="G101" s="182">
        <f>E101*F101</f>
        <v>0</v>
      </c>
      <c r="H101" s="183">
        <v>4.8999999999999998E-4</v>
      </c>
      <c r="I101" s="183">
        <f>E101*H101</f>
        <v>8.3300000000000006E-3</v>
      </c>
      <c r="J101" s="183">
        <v>-1.9E-2</v>
      </c>
      <c r="K101" s="183">
        <f>E101*J101</f>
        <v>-0.32300000000000001</v>
      </c>
      <c r="Q101" s="176">
        <v>2</v>
      </c>
      <c r="AA101" s="151">
        <v>1</v>
      </c>
      <c r="AB101" s="151">
        <v>1</v>
      </c>
      <c r="AC101" s="151">
        <v>1</v>
      </c>
      <c r="BB101" s="151">
        <v>1</v>
      </c>
      <c r="BC101" s="151">
        <f>IF(BB101=1,G101,0)</f>
        <v>0</v>
      </c>
      <c r="BD101" s="151">
        <f>IF(BB101=2,G101,0)</f>
        <v>0</v>
      </c>
      <c r="BE101" s="151">
        <f>IF(BB101=3,G101,0)</f>
        <v>0</v>
      </c>
      <c r="BF101" s="151">
        <f>IF(BB101=4,G101,0)</f>
        <v>0</v>
      </c>
      <c r="BG101" s="151">
        <f>IF(BB101=5,G101,0)</f>
        <v>0</v>
      </c>
      <c r="CA101" s="151">
        <v>1</v>
      </c>
      <c r="CB101" s="151">
        <v>1</v>
      </c>
      <c r="CC101" s="176"/>
      <c r="CD101" s="176"/>
    </row>
    <row r="102" spans="1:82" x14ac:dyDescent="0.2">
      <c r="A102" s="193"/>
      <c r="B102" s="194" t="s">
        <v>77</v>
      </c>
      <c r="C102" s="195" t="str">
        <f>CONCATENATE(B100," ",C100)</f>
        <v>97 Prorážení otvorů</v>
      </c>
      <c r="D102" s="196"/>
      <c r="E102" s="197"/>
      <c r="F102" s="198"/>
      <c r="G102" s="199">
        <f>SUM(G100:G101)</f>
        <v>0</v>
      </c>
      <c r="H102" s="200"/>
      <c r="I102" s="201">
        <f>SUM(I100:I101)</f>
        <v>8.3300000000000006E-3</v>
      </c>
      <c r="J102" s="200"/>
      <c r="K102" s="201">
        <f>SUM(K100:K101)</f>
        <v>-0.32300000000000001</v>
      </c>
      <c r="Q102" s="176">
        <v>4</v>
      </c>
      <c r="BC102" s="202">
        <f>SUM(BC100:BC101)</f>
        <v>0</v>
      </c>
      <c r="BD102" s="202">
        <f>SUM(BD100:BD101)</f>
        <v>0</v>
      </c>
      <c r="BE102" s="202">
        <f>SUM(BE100:BE101)</f>
        <v>0</v>
      </c>
      <c r="BF102" s="202">
        <f>SUM(BF100:BF101)</f>
        <v>0</v>
      </c>
      <c r="BG102" s="202">
        <f>SUM(BG100:BG101)</f>
        <v>0</v>
      </c>
    </row>
    <row r="103" spans="1:82" x14ac:dyDescent="0.2">
      <c r="A103" s="168" t="s">
        <v>76</v>
      </c>
      <c r="B103" s="169" t="s">
        <v>201</v>
      </c>
      <c r="C103" s="170" t="s">
        <v>202</v>
      </c>
      <c r="D103" s="171"/>
      <c r="E103" s="172"/>
      <c r="F103" s="172"/>
      <c r="G103" s="173"/>
      <c r="H103" s="174"/>
      <c r="I103" s="175"/>
      <c r="J103" s="174"/>
      <c r="K103" s="175"/>
      <c r="Q103" s="176">
        <v>1</v>
      </c>
    </row>
    <row r="104" spans="1:82" x14ac:dyDescent="0.2">
      <c r="A104" s="177">
        <v>26</v>
      </c>
      <c r="B104" s="178" t="s">
        <v>203</v>
      </c>
      <c r="C104" s="179" t="s">
        <v>204</v>
      </c>
      <c r="D104" s="180" t="s">
        <v>205</v>
      </c>
      <c r="E104" s="181">
        <v>11.176232194000001</v>
      </c>
      <c r="F104" s="181">
        <v>0</v>
      </c>
      <c r="G104" s="182">
        <f>E104*F104</f>
        <v>0</v>
      </c>
      <c r="H104" s="183">
        <v>0</v>
      </c>
      <c r="I104" s="183">
        <f>E104*H104</f>
        <v>0</v>
      </c>
      <c r="J104" s="183">
        <v>0</v>
      </c>
      <c r="K104" s="183">
        <f>E104*J104</f>
        <v>0</v>
      </c>
      <c r="Q104" s="176">
        <v>2</v>
      </c>
      <c r="AA104" s="151">
        <v>7</v>
      </c>
      <c r="AB104" s="151">
        <v>1</v>
      </c>
      <c r="AC104" s="151">
        <v>2</v>
      </c>
      <c r="BB104" s="151">
        <v>1</v>
      </c>
      <c r="BC104" s="151">
        <f>IF(BB104=1,G104,0)</f>
        <v>0</v>
      </c>
      <c r="BD104" s="151">
        <f>IF(BB104=2,G104,0)</f>
        <v>0</v>
      </c>
      <c r="BE104" s="151">
        <f>IF(BB104=3,G104,0)</f>
        <v>0</v>
      </c>
      <c r="BF104" s="151">
        <f>IF(BB104=4,G104,0)</f>
        <v>0</v>
      </c>
      <c r="BG104" s="151">
        <f>IF(BB104=5,G104,0)</f>
        <v>0</v>
      </c>
      <c r="CA104" s="151">
        <v>7</v>
      </c>
      <c r="CB104" s="151">
        <v>1</v>
      </c>
      <c r="CC104" s="176"/>
      <c r="CD104" s="176"/>
    </row>
    <row r="105" spans="1:82" x14ac:dyDescent="0.2">
      <c r="A105" s="193"/>
      <c r="B105" s="194" t="s">
        <v>77</v>
      </c>
      <c r="C105" s="195" t="str">
        <f>CONCATENATE(B103," ",C103)</f>
        <v>99 Staveništní přesun hmot</v>
      </c>
      <c r="D105" s="196"/>
      <c r="E105" s="197"/>
      <c r="F105" s="198"/>
      <c r="G105" s="199">
        <f>SUM(G103:G104)</f>
        <v>0</v>
      </c>
      <c r="H105" s="200"/>
      <c r="I105" s="201">
        <f>SUM(I103:I104)</f>
        <v>0</v>
      </c>
      <c r="J105" s="200"/>
      <c r="K105" s="201">
        <f>SUM(K103:K104)</f>
        <v>0</v>
      </c>
      <c r="Q105" s="176">
        <v>4</v>
      </c>
      <c r="BC105" s="202">
        <f>SUM(BC103:BC104)</f>
        <v>0</v>
      </c>
      <c r="BD105" s="202">
        <f>SUM(BD103:BD104)</f>
        <v>0</v>
      </c>
      <c r="BE105" s="202">
        <f>SUM(BE103:BE104)</f>
        <v>0</v>
      </c>
      <c r="BF105" s="202">
        <f>SUM(BF103:BF104)</f>
        <v>0</v>
      </c>
      <c r="BG105" s="202">
        <f>SUM(BG103:BG104)</f>
        <v>0</v>
      </c>
    </row>
    <row r="106" spans="1:82" x14ac:dyDescent="0.2">
      <c r="A106" s="168" t="s">
        <v>76</v>
      </c>
      <c r="B106" s="169" t="s">
        <v>206</v>
      </c>
      <c r="C106" s="170" t="s">
        <v>207</v>
      </c>
      <c r="D106" s="171"/>
      <c r="E106" s="172"/>
      <c r="F106" s="172"/>
      <c r="G106" s="173"/>
      <c r="H106" s="174"/>
      <c r="I106" s="175"/>
      <c r="J106" s="174"/>
      <c r="K106" s="175"/>
      <c r="Q106" s="176">
        <v>1</v>
      </c>
    </row>
    <row r="107" spans="1:82" x14ac:dyDescent="0.2">
      <c r="A107" s="177">
        <v>27</v>
      </c>
      <c r="B107" s="178" t="s">
        <v>208</v>
      </c>
      <c r="C107" s="179" t="s">
        <v>209</v>
      </c>
      <c r="D107" s="180" t="s">
        <v>210</v>
      </c>
      <c r="E107" s="181">
        <v>5</v>
      </c>
      <c r="F107" s="181">
        <v>0</v>
      </c>
      <c r="G107" s="182">
        <f>E107*F107</f>
        <v>0</v>
      </c>
      <c r="H107" s="183">
        <v>0</v>
      </c>
      <c r="I107" s="183">
        <f>E107*H107</f>
        <v>0</v>
      </c>
      <c r="J107" s="183">
        <v>0</v>
      </c>
      <c r="K107" s="183">
        <f>E107*J107</f>
        <v>0</v>
      </c>
      <c r="Q107" s="176">
        <v>2</v>
      </c>
      <c r="AA107" s="151">
        <v>12</v>
      </c>
      <c r="AB107" s="151">
        <v>0</v>
      </c>
      <c r="AC107" s="151">
        <v>93</v>
      </c>
      <c r="BB107" s="151">
        <v>1</v>
      </c>
      <c r="BC107" s="151">
        <f>IF(BB107=1,G107,0)</f>
        <v>0</v>
      </c>
      <c r="BD107" s="151">
        <f>IF(BB107=2,G107,0)</f>
        <v>0</v>
      </c>
      <c r="BE107" s="151">
        <f>IF(BB107=3,G107,0)</f>
        <v>0</v>
      </c>
      <c r="BF107" s="151">
        <f>IF(BB107=4,G107,0)</f>
        <v>0</v>
      </c>
      <c r="BG107" s="151">
        <f>IF(BB107=5,G107,0)</f>
        <v>0</v>
      </c>
      <c r="CA107" s="151">
        <v>12</v>
      </c>
      <c r="CB107" s="151">
        <v>0</v>
      </c>
      <c r="CC107" s="176"/>
      <c r="CD107" s="176"/>
    </row>
    <row r="108" spans="1:82" ht="22.5" x14ac:dyDescent="0.2">
      <c r="A108" s="177">
        <v>28</v>
      </c>
      <c r="B108" s="178" t="s">
        <v>211</v>
      </c>
      <c r="C108" s="179" t="s">
        <v>212</v>
      </c>
      <c r="D108" s="180" t="s">
        <v>213</v>
      </c>
      <c r="E108" s="181">
        <v>100</v>
      </c>
      <c r="F108" s="181">
        <v>0</v>
      </c>
      <c r="G108" s="182">
        <f>E108*F108</f>
        <v>0</v>
      </c>
      <c r="H108" s="183">
        <v>0</v>
      </c>
      <c r="I108" s="183">
        <f>E108*H108</f>
        <v>0</v>
      </c>
      <c r="J108" s="183">
        <v>0</v>
      </c>
      <c r="K108" s="183">
        <f>E108*J108</f>
        <v>0</v>
      </c>
      <c r="Q108" s="176">
        <v>2</v>
      </c>
      <c r="AA108" s="151">
        <v>10</v>
      </c>
      <c r="AB108" s="151">
        <v>0</v>
      </c>
      <c r="AC108" s="151">
        <v>8</v>
      </c>
      <c r="BB108" s="151">
        <v>5</v>
      </c>
      <c r="BC108" s="151">
        <f>IF(BB108=1,G108,0)</f>
        <v>0</v>
      </c>
      <c r="BD108" s="151">
        <f>IF(BB108=2,G108,0)</f>
        <v>0</v>
      </c>
      <c r="BE108" s="151">
        <f>IF(BB108=3,G108,0)</f>
        <v>0</v>
      </c>
      <c r="BF108" s="151">
        <f>IF(BB108=4,G108,0)</f>
        <v>0</v>
      </c>
      <c r="BG108" s="151">
        <f>IF(BB108=5,G108,0)</f>
        <v>0</v>
      </c>
      <c r="CA108" s="151">
        <v>10</v>
      </c>
      <c r="CB108" s="151">
        <v>0</v>
      </c>
      <c r="CC108" s="176"/>
      <c r="CD108" s="176"/>
    </row>
    <row r="109" spans="1:82" x14ac:dyDescent="0.2">
      <c r="A109" s="193"/>
      <c r="B109" s="194" t="s">
        <v>77</v>
      </c>
      <c r="C109" s="195" t="str">
        <f>CONCATENATE(B106," ",C106)</f>
        <v>991 Hodinové zúčtovací sazby</v>
      </c>
      <c r="D109" s="196"/>
      <c r="E109" s="197"/>
      <c r="F109" s="198"/>
      <c r="G109" s="199">
        <f>SUM(G106:G108)</f>
        <v>0</v>
      </c>
      <c r="H109" s="200"/>
      <c r="I109" s="201">
        <f>SUM(I106:I108)</f>
        <v>0</v>
      </c>
      <c r="J109" s="200"/>
      <c r="K109" s="201">
        <f>SUM(K106:K108)</f>
        <v>0</v>
      </c>
      <c r="Q109" s="176">
        <v>4</v>
      </c>
      <c r="BC109" s="202">
        <f>SUM(BC106:BC108)</f>
        <v>0</v>
      </c>
      <c r="BD109" s="202">
        <f>SUM(BD106:BD108)</f>
        <v>0</v>
      </c>
      <c r="BE109" s="202">
        <f>SUM(BE106:BE108)</f>
        <v>0</v>
      </c>
      <c r="BF109" s="202">
        <f>SUM(BF106:BF108)</f>
        <v>0</v>
      </c>
      <c r="BG109" s="202">
        <f>SUM(BG106:BG108)</f>
        <v>0</v>
      </c>
    </row>
    <row r="110" spans="1:82" x14ac:dyDescent="0.2">
      <c r="A110" s="168" t="s">
        <v>76</v>
      </c>
      <c r="B110" s="169" t="s">
        <v>214</v>
      </c>
      <c r="C110" s="170" t="s">
        <v>215</v>
      </c>
      <c r="D110" s="171"/>
      <c r="E110" s="172"/>
      <c r="F110" s="172"/>
      <c r="G110" s="173"/>
      <c r="H110" s="174"/>
      <c r="I110" s="175"/>
      <c r="J110" s="174"/>
      <c r="K110" s="175"/>
      <c r="Q110" s="176">
        <v>1</v>
      </c>
    </row>
    <row r="111" spans="1:82" ht="22.5" x14ac:dyDescent="0.2">
      <c r="A111" s="177">
        <v>29</v>
      </c>
      <c r="B111" s="178" t="s">
        <v>216</v>
      </c>
      <c r="C111" s="179" t="s">
        <v>217</v>
      </c>
      <c r="D111" s="180" t="s">
        <v>89</v>
      </c>
      <c r="E111" s="181">
        <v>121.94880000000001</v>
      </c>
      <c r="F111" s="181">
        <v>0</v>
      </c>
      <c r="G111" s="182">
        <f>E111*F111</f>
        <v>0</v>
      </c>
      <c r="H111" s="183">
        <v>3.6800000000000001E-3</v>
      </c>
      <c r="I111" s="183">
        <f>E111*H111</f>
        <v>0.44877158400000006</v>
      </c>
      <c r="J111" s="183">
        <v>0</v>
      </c>
      <c r="K111" s="183">
        <f>E111*J111</f>
        <v>0</v>
      </c>
      <c r="Q111" s="176">
        <v>2</v>
      </c>
      <c r="AA111" s="151">
        <v>1</v>
      </c>
      <c r="AB111" s="151">
        <v>7</v>
      </c>
      <c r="AC111" s="151">
        <v>7</v>
      </c>
      <c r="BB111" s="151">
        <v>2</v>
      </c>
      <c r="BC111" s="151">
        <f>IF(BB111=1,G111,0)</f>
        <v>0</v>
      </c>
      <c r="BD111" s="151">
        <f>IF(BB111=2,G111,0)</f>
        <v>0</v>
      </c>
      <c r="BE111" s="151">
        <f>IF(BB111=3,G111,0)</f>
        <v>0</v>
      </c>
      <c r="BF111" s="151">
        <f>IF(BB111=4,G111,0)</f>
        <v>0</v>
      </c>
      <c r="BG111" s="151">
        <f>IF(BB111=5,G111,0)</f>
        <v>0</v>
      </c>
      <c r="CA111" s="151">
        <v>1</v>
      </c>
      <c r="CB111" s="151">
        <v>7</v>
      </c>
      <c r="CC111" s="176"/>
      <c r="CD111" s="176"/>
    </row>
    <row r="112" spans="1:82" x14ac:dyDescent="0.2">
      <c r="A112" s="184"/>
      <c r="B112" s="185"/>
      <c r="C112" s="187" t="s">
        <v>218</v>
      </c>
      <c r="D112" s="188"/>
      <c r="E112" s="189">
        <v>25.348800000000001</v>
      </c>
      <c r="F112" s="190"/>
      <c r="G112" s="191"/>
      <c r="I112" s="192"/>
      <c r="K112" s="192"/>
      <c r="M112" s="186" t="s">
        <v>218</v>
      </c>
      <c r="O112" s="186"/>
      <c r="Q112" s="176"/>
    </row>
    <row r="113" spans="1:82" x14ac:dyDescent="0.2">
      <c r="A113" s="184"/>
      <c r="B113" s="185"/>
      <c r="C113" s="187" t="s">
        <v>219</v>
      </c>
      <c r="D113" s="188"/>
      <c r="E113" s="189">
        <v>96.6</v>
      </c>
      <c r="F113" s="190"/>
      <c r="G113" s="191"/>
      <c r="I113" s="192"/>
      <c r="K113" s="192"/>
      <c r="M113" s="186" t="s">
        <v>219</v>
      </c>
      <c r="O113" s="186"/>
      <c r="Q113" s="176"/>
    </row>
    <row r="114" spans="1:82" x14ac:dyDescent="0.2">
      <c r="A114" s="184"/>
      <c r="B114" s="185"/>
      <c r="C114" s="187" t="s">
        <v>92</v>
      </c>
      <c r="D114" s="188"/>
      <c r="E114" s="189">
        <v>0</v>
      </c>
      <c r="F114" s="190"/>
      <c r="G114" s="191"/>
      <c r="I114" s="192"/>
      <c r="K114" s="192"/>
      <c r="M114" s="186">
        <v>0</v>
      </c>
      <c r="O114" s="186"/>
      <c r="Q114" s="176"/>
    </row>
    <row r="115" spans="1:82" x14ac:dyDescent="0.2">
      <c r="A115" s="184"/>
      <c r="B115" s="185"/>
      <c r="C115" s="187" t="s">
        <v>93</v>
      </c>
      <c r="D115" s="188"/>
      <c r="E115" s="189">
        <v>0</v>
      </c>
      <c r="F115" s="190"/>
      <c r="G115" s="191"/>
      <c r="I115" s="192"/>
      <c r="K115" s="192"/>
      <c r="M115" s="186" t="s">
        <v>93</v>
      </c>
      <c r="O115" s="186"/>
      <c r="Q115" s="176"/>
    </row>
    <row r="116" spans="1:82" x14ac:dyDescent="0.2">
      <c r="A116" s="184"/>
      <c r="B116" s="185"/>
      <c r="C116" s="187" t="s">
        <v>220</v>
      </c>
      <c r="D116" s="188"/>
      <c r="E116" s="189">
        <v>0</v>
      </c>
      <c r="F116" s="190"/>
      <c r="G116" s="191"/>
      <c r="I116" s="192"/>
      <c r="K116" s="192"/>
      <c r="M116" s="186" t="s">
        <v>220</v>
      </c>
      <c r="O116" s="186"/>
      <c r="Q116" s="176"/>
    </row>
    <row r="117" spans="1:82" x14ac:dyDescent="0.2">
      <c r="A117" s="184"/>
      <c r="B117" s="185"/>
      <c r="C117" s="187" t="s">
        <v>221</v>
      </c>
      <c r="D117" s="188"/>
      <c r="E117" s="189">
        <v>0</v>
      </c>
      <c r="F117" s="190"/>
      <c r="G117" s="191"/>
      <c r="I117" s="192"/>
      <c r="K117" s="192"/>
      <c r="M117" s="186" t="s">
        <v>221</v>
      </c>
      <c r="O117" s="186"/>
      <c r="Q117" s="176"/>
    </row>
    <row r="118" spans="1:82" x14ac:dyDescent="0.2">
      <c r="A118" s="184"/>
      <c r="B118" s="185"/>
      <c r="C118" s="187" t="s">
        <v>222</v>
      </c>
      <c r="D118" s="188"/>
      <c r="E118" s="189">
        <v>0</v>
      </c>
      <c r="F118" s="190"/>
      <c r="G118" s="191"/>
      <c r="I118" s="192"/>
      <c r="K118" s="192"/>
      <c r="M118" s="186" t="s">
        <v>222</v>
      </c>
      <c r="O118" s="186"/>
      <c r="Q118" s="176"/>
    </row>
    <row r="119" spans="1:82" x14ac:dyDescent="0.2">
      <c r="A119" s="184"/>
      <c r="B119" s="185"/>
      <c r="C119" s="187" t="s">
        <v>223</v>
      </c>
      <c r="D119" s="188"/>
      <c r="E119" s="189">
        <v>0</v>
      </c>
      <c r="F119" s="190"/>
      <c r="G119" s="191"/>
      <c r="I119" s="192"/>
      <c r="K119" s="192"/>
      <c r="M119" s="186" t="s">
        <v>223</v>
      </c>
      <c r="O119" s="186"/>
      <c r="Q119" s="176"/>
    </row>
    <row r="120" spans="1:82" x14ac:dyDescent="0.2">
      <c r="A120" s="177">
        <v>30</v>
      </c>
      <c r="B120" s="178" t="s">
        <v>224</v>
      </c>
      <c r="C120" s="179" t="s">
        <v>225</v>
      </c>
      <c r="D120" s="180" t="s">
        <v>205</v>
      </c>
      <c r="E120" s="181">
        <v>0.448771584</v>
      </c>
      <c r="F120" s="181">
        <v>0</v>
      </c>
      <c r="G120" s="182">
        <f>E120*F120</f>
        <v>0</v>
      </c>
      <c r="H120" s="183">
        <v>0</v>
      </c>
      <c r="I120" s="183">
        <f>E120*H120</f>
        <v>0</v>
      </c>
      <c r="J120" s="183">
        <v>0</v>
      </c>
      <c r="K120" s="183">
        <f>E120*J120</f>
        <v>0</v>
      </c>
      <c r="Q120" s="176">
        <v>2</v>
      </c>
      <c r="AA120" s="151">
        <v>7</v>
      </c>
      <c r="AB120" s="151">
        <v>1001</v>
      </c>
      <c r="AC120" s="151">
        <v>5</v>
      </c>
      <c r="BB120" s="151">
        <v>2</v>
      </c>
      <c r="BC120" s="151">
        <f>IF(BB120=1,G120,0)</f>
        <v>0</v>
      </c>
      <c r="BD120" s="151">
        <f>IF(BB120=2,G120,0)</f>
        <v>0</v>
      </c>
      <c r="BE120" s="151">
        <f>IF(BB120=3,G120,0)</f>
        <v>0</v>
      </c>
      <c r="BF120" s="151">
        <f>IF(BB120=4,G120,0)</f>
        <v>0</v>
      </c>
      <c r="BG120" s="151">
        <f>IF(BB120=5,G120,0)</f>
        <v>0</v>
      </c>
      <c r="CA120" s="151">
        <v>7</v>
      </c>
      <c r="CB120" s="151">
        <v>1001</v>
      </c>
      <c r="CC120" s="176"/>
      <c r="CD120" s="176"/>
    </row>
    <row r="121" spans="1:82" x14ac:dyDescent="0.2">
      <c r="A121" s="193"/>
      <c r="B121" s="194" t="s">
        <v>77</v>
      </c>
      <c r="C121" s="195" t="str">
        <f>CONCATENATE(B110," ",C110)</f>
        <v>711 Izolace proti vodě</v>
      </c>
      <c r="D121" s="196"/>
      <c r="E121" s="197"/>
      <c r="F121" s="198"/>
      <c r="G121" s="199">
        <f>SUM(G110:G120)</f>
        <v>0</v>
      </c>
      <c r="H121" s="200"/>
      <c r="I121" s="201">
        <f>SUM(I110:I120)</f>
        <v>0.44877158400000006</v>
      </c>
      <c r="J121" s="200"/>
      <c r="K121" s="201">
        <f>SUM(K110:K120)</f>
        <v>0</v>
      </c>
      <c r="Q121" s="176">
        <v>4</v>
      </c>
      <c r="BC121" s="202">
        <f>SUM(BC110:BC120)</f>
        <v>0</v>
      </c>
      <c r="BD121" s="202">
        <f>SUM(BD110:BD120)</f>
        <v>0</v>
      </c>
      <c r="BE121" s="202">
        <f>SUM(BE110:BE120)</f>
        <v>0</v>
      </c>
      <c r="BF121" s="202">
        <f>SUM(BF110:BF120)</f>
        <v>0</v>
      </c>
      <c r="BG121" s="202">
        <f>SUM(BG110:BG120)</f>
        <v>0</v>
      </c>
    </row>
    <row r="122" spans="1:82" x14ac:dyDescent="0.2">
      <c r="A122" s="168" t="s">
        <v>76</v>
      </c>
      <c r="B122" s="169" t="s">
        <v>226</v>
      </c>
      <c r="C122" s="170" t="s">
        <v>227</v>
      </c>
      <c r="D122" s="171"/>
      <c r="E122" s="172"/>
      <c r="F122" s="172"/>
      <c r="G122" s="173"/>
      <c r="H122" s="174"/>
      <c r="I122" s="175"/>
      <c r="J122" s="174"/>
      <c r="K122" s="175"/>
      <c r="Q122" s="176">
        <v>1</v>
      </c>
    </row>
    <row r="123" spans="1:82" x14ac:dyDescent="0.2">
      <c r="A123" s="177">
        <v>31</v>
      </c>
      <c r="B123" s="178" t="s">
        <v>228</v>
      </c>
      <c r="C123" s="179" t="s">
        <v>229</v>
      </c>
      <c r="D123" s="180" t="s">
        <v>98</v>
      </c>
      <c r="E123" s="181">
        <v>2</v>
      </c>
      <c r="F123" s="181">
        <v>0</v>
      </c>
      <c r="G123" s="182">
        <f>E123*F123</f>
        <v>0</v>
      </c>
      <c r="H123" s="183">
        <v>4.6999999999999999E-4</v>
      </c>
      <c r="I123" s="183">
        <f>E123*H123</f>
        <v>9.3999999999999997E-4</v>
      </c>
      <c r="J123" s="183">
        <v>0</v>
      </c>
      <c r="K123" s="183">
        <f>E123*J123</f>
        <v>0</v>
      </c>
      <c r="Q123" s="176">
        <v>2</v>
      </c>
      <c r="AA123" s="151">
        <v>2</v>
      </c>
      <c r="AB123" s="151">
        <v>7</v>
      </c>
      <c r="AC123" s="151">
        <v>7</v>
      </c>
      <c r="BB123" s="151">
        <v>2</v>
      </c>
      <c r="BC123" s="151">
        <f>IF(BB123=1,G123,0)</f>
        <v>0</v>
      </c>
      <c r="BD123" s="151">
        <f>IF(BB123=2,G123,0)</f>
        <v>0</v>
      </c>
      <c r="BE123" s="151">
        <f>IF(BB123=3,G123,0)</f>
        <v>0</v>
      </c>
      <c r="BF123" s="151">
        <f>IF(BB123=4,G123,0)</f>
        <v>0</v>
      </c>
      <c r="BG123" s="151">
        <f>IF(BB123=5,G123,0)</f>
        <v>0</v>
      </c>
      <c r="CA123" s="151">
        <v>2</v>
      </c>
      <c r="CB123" s="151">
        <v>7</v>
      </c>
      <c r="CC123" s="176"/>
      <c r="CD123" s="176"/>
    </row>
    <row r="124" spans="1:82" x14ac:dyDescent="0.2">
      <c r="A124" s="177">
        <v>32</v>
      </c>
      <c r="B124" s="178" t="s">
        <v>230</v>
      </c>
      <c r="C124" s="179" t="s">
        <v>231</v>
      </c>
      <c r="D124" s="180" t="s">
        <v>98</v>
      </c>
      <c r="E124" s="181">
        <v>5</v>
      </c>
      <c r="F124" s="181">
        <v>0</v>
      </c>
      <c r="G124" s="182">
        <f>E124*F124</f>
        <v>0</v>
      </c>
      <c r="H124" s="183">
        <v>1.31E-3</v>
      </c>
      <c r="I124" s="183">
        <f>E124*H124</f>
        <v>6.5500000000000003E-3</v>
      </c>
      <c r="J124" s="183">
        <v>0</v>
      </c>
      <c r="K124" s="183">
        <f>E124*J124</f>
        <v>0</v>
      </c>
      <c r="Q124" s="176">
        <v>2</v>
      </c>
      <c r="AA124" s="151">
        <v>2</v>
      </c>
      <c r="AB124" s="151">
        <v>7</v>
      </c>
      <c r="AC124" s="151">
        <v>7</v>
      </c>
      <c r="BB124" s="151">
        <v>2</v>
      </c>
      <c r="BC124" s="151">
        <f>IF(BB124=1,G124,0)</f>
        <v>0</v>
      </c>
      <c r="BD124" s="151">
        <f>IF(BB124=2,G124,0)</f>
        <v>0</v>
      </c>
      <c r="BE124" s="151">
        <f>IF(BB124=3,G124,0)</f>
        <v>0</v>
      </c>
      <c r="BF124" s="151">
        <f>IF(BB124=4,G124,0)</f>
        <v>0</v>
      </c>
      <c r="BG124" s="151">
        <f>IF(BB124=5,G124,0)</f>
        <v>0</v>
      </c>
      <c r="CA124" s="151">
        <v>2</v>
      </c>
      <c r="CB124" s="151">
        <v>7</v>
      </c>
      <c r="CC124" s="176"/>
      <c r="CD124" s="176"/>
    </row>
    <row r="125" spans="1:82" x14ac:dyDescent="0.2">
      <c r="A125" s="184"/>
      <c r="B125" s="185"/>
      <c r="C125" s="187" t="s">
        <v>232</v>
      </c>
      <c r="D125" s="188"/>
      <c r="E125" s="189">
        <v>5</v>
      </c>
      <c r="F125" s="190"/>
      <c r="G125" s="191"/>
      <c r="I125" s="192"/>
      <c r="K125" s="192"/>
      <c r="M125" s="186" t="s">
        <v>232</v>
      </c>
      <c r="O125" s="186"/>
      <c r="Q125" s="176"/>
    </row>
    <row r="126" spans="1:82" x14ac:dyDescent="0.2">
      <c r="A126" s="177">
        <v>33</v>
      </c>
      <c r="B126" s="178" t="s">
        <v>228</v>
      </c>
      <c r="C126" s="179" t="s">
        <v>233</v>
      </c>
      <c r="D126" s="180" t="s">
        <v>98</v>
      </c>
      <c r="E126" s="181">
        <v>7</v>
      </c>
      <c r="F126" s="181">
        <v>0</v>
      </c>
      <c r="G126" s="182">
        <f>E126*F126</f>
        <v>0</v>
      </c>
      <c r="H126" s="183">
        <v>4.6999999999999999E-4</v>
      </c>
      <c r="I126" s="183">
        <f>E126*H126</f>
        <v>3.29E-3</v>
      </c>
      <c r="J126" s="183">
        <v>0</v>
      </c>
      <c r="K126" s="183">
        <f>E126*J126</f>
        <v>0</v>
      </c>
      <c r="Q126" s="176">
        <v>2</v>
      </c>
      <c r="AA126" s="151">
        <v>12</v>
      </c>
      <c r="AB126" s="151">
        <v>0</v>
      </c>
      <c r="AC126" s="151">
        <v>89</v>
      </c>
      <c r="BB126" s="151">
        <v>2</v>
      </c>
      <c r="BC126" s="151">
        <f>IF(BB126=1,G126,0)</f>
        <v>0</v>
      </c>
      <c r="BD126" s="151">
        <f>IF(BB126=2,G126,0)</f>
        <v>0</v>
      </c>
      <c r="BE126" s="151">
        <f>IF(BB126=3,G126,0)</f>
        <v>0</v>
      </c>
      <c r="BF126" s="151">
        <f>IF(BB126=4,G126,0)</f>
        <v>0</v>
      </c>
      <c r="BG126" s="151">
        <f>IF(BB126=5,G126,0)</f>
        <v>0</v>
      </c>
      <c r="CA126" s="151">
        <v>12</v>
      </c>
      <c r="CB126" s="151">
        <v>0</v>
      </c>
      <c r="CC126" s="176"/>
      <c r="CD126" s="176"/>
    </row>
    <row r="127" spans="1:82" x14ac:dyDescent="0.2">
      <c r="A127" s="184"/>
      <c r="B127" s="185"/>
      <c r="C127" s="187" t="s">
        <v>234</v>
      </c>
      <c r="D127" s="188"/>
      <c r="E127" s="189">
        <v>3</v>
      </c>
      <c r="F127" s="190"/>
      <c r="G127" s="191"/>
      <c r="I127" s="192"/>
      <c r="K127" s="192"/>
      <c r="M127" s="186" t="s">
        <v>234</v>
      </c>
      <c r="O127" s="186"/>
      <c r="Q127" s="176"/>
    </row>
    <row r="128" spans="1:82" x14ac:dyDescent="0.2">
      <c r="A128" s="184"/>
      <c r="B128" s="185"/>
      <c r="C128" s="187" t="s">
        <v>235</v>
      </c>
      <c r="D128" s="188"/>
      <c r="E128" s="189">
        <v>4</v>
      </c>
      <c r="F128" s="190"/>
      <c r="G128" s="191"/>
      <c r="I128" s="192"/>
      <c r="K128" s="192"/>
      <c r="M128" s="186" t="s">
        <v>235</v>
      </c>
      <c r="O128" s="186"/>
      <c r="Q128" s="176"/>
    </row>
    <row r="129" spans="1:82" x14ac:dyDescent="0.2">
      <c r="A129" s="193"/>
      <c r="B129" s="194" t="s">
        <v>77</v>
      </c>
      <c r="C129" s="195" t="str">
        <f>CONCATENATE(B122," ",C122)</f>
        <v>721 Vnitřní kanalizace</v>
      </c>
      <c r="D129" s="196"/>
      <c r="E129" s="197"/>
      <c r="F129" s="198"/>
      <c r="G129" s="199">
        <f>SUM(G122:G128)</f>
        <v>0</v>
      </c>
      <c r="H129" s="200"/>
      <c r="I129" s="201">
        <f>SUM(I122:I128)</f>
        <v>1.078E-2</v>
      </c>
      <c r="J129" s="200"/>
      <c r="K129" s="201">
        <f>SUM(K122:K128)</f>
        <v>0</v>
      </c>
      <c r="Q129" s="176">
        <v>4</v>
      </c>
      <c r="BC129" s="202">
        <f>SUM(BC122:BC128)</f>
        <v>0</v>
      </c>
      <c r="BD129" s="202">
        <f>SUM(BD122:BD128)</f>
        <v>0</v>
      </c>
      <c r="BE129" s="202">
        <f>SUM(BE122:BE128)</f>
        <v>0</v>
      </c>
      <c r="BF129" s="202">
        <f>SUM(BF122:BF128)</f>
        <v>0</v>
      </c>
      <c r="BG129" s="202">
        <f>SUM(BG122:BG128)</f>
        <v>0</v>
      </c>
    </row>
    <row r="130" spans="1:82" x14ac:dyDescent="0.2">
      <c r="A130" s="168" t="s">
        <v>76</v>
      </c>
      <c r="B130" s="169" t="s">
        <v>236</v>
      </c>
      <c r="C130" s="170" t="s">
        <v>237</v>
      </c>
      <c r="D130" s="171"/>
      <c r="E130" s="172"/>
      <c r="F130" s="172"/>
      <c r="G130" s="173"/>
      <c r="H130" s="174"/>
      <c r="I130" s="175"/>
      <c r="J130" s="174"/>
      <c r="K130" s="175"/>
      <c r="Q130" s="176">
        <v>1</v>
      </c>
    </row>
    <row r="131" spans="1:82" ht="22.5" x14ac:dyDescent="0.2">
      <c r="A131" s="177">
        <v>34</v>
      </c>
      <c r="B131" s="178" t="s">
        <v>238</v>
      </c>
      <c r="C131" s="179" t="s">
        <v>239</v>
      </c>
      <c r="D131" s="180" t="s">
        <v>98</v>
      </c>
      <c r="E131" s="181">
        <v>27.5</v>
      </c>
      <c r="F131" s="181">
        <v>0</v>
      </c>
      <c r="G131" s="182">
        <f>E131*F131</f>
        <v>0</v>
      </c>
      <c r="H131" s="183">
        <v>7.9000000000000001E-4</v>
      </c>
      <c r="I131" s="183">
        <f>E131*H131</f>
        <v>2.1725000000000001E-2</v>
      </c>
      <c r="J131" s="183">
        <v>0</v>
      </c>
      <c r="K131" s="183">
        <f>E131*J131</f>
        <v>0</v>
      </c>
      <c r="Q131" s="176">
        <v>2</v>
      </c>
      <c r="AA131" s="151">
        <v>2</v>
      </c>
      <c r="AB131" s="151">
        <v>7</v>
      </c>
      <c r="AC131" s="151">
        <v>7</v>
      </c>
      <c r="BB131" s="151">
        <v>2</v>
      </c>
      <c r="BC131" s="151">
        <f>IF(BB131=1,G131,0)</f>
        <v>0</v>
      </c>
      <c r="BD131" s="151">
        <f>IF(BB131=2,G131,0)</f>
        <v>0</v>
      </c>
      <c r="BE131" s="151">
        <f>IF(BB131=3,G131,0)</f>
        <v>0</v>
      </c>
      <c r="BF131" s="151">
        <f>IF(BB131=4,G131,0)</f>
        <v>0</v>
      </c>
      <c r="BG131" s="151">
        <f>IF(BB131=5,G131,0)</f>
        <v>0</v>
      </c>
      <c r="CA131" s="151">
        <v>2</v>
      </c>
      <c r="CB131" s="151">
        <v>7</v>
      </c>
      <c r="CC131" s="176"/>
      <c r="CD131" s="176"/>
    </row>
    <row r="132" spans="1:82" x14ac:dyDescent="0.2">
      <c r="A132" s="184"/>
      <c r="B132" s="185"/>
      <c r="C132" s="187" t="s">
        <v>240</v>
      </c>
      <c r="D132" s="188"/>
      <c r="E132" s="189">
        <v>27.5</v>
      </c>
      <c r="F132" s="190"/>
      <c r="G132" s="191"/>
      <c r="I132" s="192"/>
      <c r="K132" s="192"/>
      <c r="M132" s="186" t="s">
        <v>240</v>
      </c>
      <c r="O132" s="186"/>
      <c r="Q132" s="176"/>
    </row>
    <row r="133" spans="1:82" x14ac:dyDescent="0.2">
      <c r="A133" s="184"/>
      <c r="B133" s="185"/>
      <c r="C133" s="187" t="s">
        <v>93</v>
      </c>
      <c r="D133" s="188"/>
      <c r="E133" s="189">
        <v>0</v>
      </c>
      <c r="F133" s="190"/>
      <c r="G133" s="191"/>
      <c r="I133" s="192"/>
      <c r="K133" s="192"/>
      <c r="M133" s="186" t="s">
        <v>93</v>
      </c>
      <c r="O133" s="186"/>
      <c r="Q133" s="176"/>
    </row>
    <row r="134" spans="1:82" x14ac:dyDescent="0.2">
      <c r="A134" s="184"/>
      <c r="B134" s="185"/>
      <c r="C134" s="187" t="s">
        <v>191</v>
      </c>
      <c r="D134" s="188"/>
      <c r="E134" s="189">
        <v>0</v>
      </c>
      <c r="F134" s="190"/>
      <c r="G134" s="191"/>
      <c r="I134" s="192"/>
      <c r="K134" s="192"/>
      <c r="M134" s="186" t="s">
        <v>191</v>
      </c>
      <c r="O134" s="186"/>
      <c r="Q134" s="176"/>
    </row>
    <row r="135" spans="1:82" x14ac:dyDescent="0.2">
      <c r="A135" s="184"/>
      <c r="B135" s="185"/>
      <c r="C135" s="187" t="s">
        <v>241</v>
      </c>
      <c r="D135" s="188"/>
      <c r="E135" s="189">
        <v>0</v>
      </c>
      <c r="F135" s="190"/>
      <c r="G135" s="191"/>
      <c r="I135" s="192"/>
      <c r="K135" s="192"/>
      <c r="M135" s="186" t="s">
        <v>241</v>
      </c>
      <c r="O135" s="186"/>
      <c r="Q135" s="176"/>
    </row>
    <row r="136" spans="1:82" x14ac:dyDescent="0.2">
      <c r="A136" s="193"/>
      <c r="B136" s="194" t="s">
        <v>77</v>
      </c>
      <c r="C136" s="195" t="str">
        <f>CONCATENATE(B130," ",C130)</f>
        <v>722 Vnitřní vodovod</v>
      </c>
      <c r="D136" s="196"/>
      <c r="E136" s="197"/>
      <c r="F136" s="198"/>
      <c r="G136" s="199">
        <f>SUM(G130:G135)</f>
        <v>0</v>
      </c>
      <c r="H136" s="200"/>
      <c r="I136" s="201">
        <f>SUM(I130:I135)</f>
        <v>2.1725000000000001E-2</v>
      </c>
      <c r="J136" s="200"/>
      <c r="K136" s="201">
        <f>SUM(K130:K135)</f>
        <v>0</v>
      </c>
      <c r="Q136" s="176">
        <v>4</v>
      </c>
      <c r="BC136" s="202">
        <f>SUM(BC130:BC135)</f>
        <v>0</v>
      </c>
      <c r="BD136" s="202">
        <f>SUM(BD130:BD135)</f>
        <v>0</v>
      </c>
      <c r="BE136" s="202">
        <f>SUM(BE130:BE135)</f>
        <v>0</v>
      </c>
      <c r="BF136" s="202">
        <f>SUM(BF130:BF135)</f>
        <v>0</v>
      </c>
      <c r="BG136" s="202">
        <f>SUM(BG130:BG135)</f>
        <v>0</v>
      </c>
    </row>
    <row r="137" spans="1:82" x14ac:dyDescent="0.2">
      <c r="A137" s="168" t="s">
        <v>76</v>
      </c>
      <c r="B137" s="169" t="s">
        <v>242</v>
      </c>
      <c r="C137" s="170" t="s">
        <v>243</v>
      </c>
      <c r="D137" s="171"/>
      <c r="E137" s="172"/>
      <c r="F137" s="172"/>
      <c r="G137" s="173"/>
      <c r="H137" s="174"/>
      <c r="I137" s="175"/>
      <c r="J137" s="174"/>
      <c r="K137" s="175"/>
      <c r="Q137" s="176">
        <v>1</v>
      </c>
    </row>
    <row r="138" spans="1:82" x14ac:dyDescent="0.2">
      <c r="A138" s="177">
        <v>35</v>
      </c>
      <c r="B138" s="178" t="s">
        <v>244</v>
      </c>
      <c r="C138" s="179" t="s">
        <v>245</v>
      </c>
      <c r="D138" s="180" t="s">
        <v>158</v>
      </c>
      <c r="E138" s="181">
        <v>5</v>
      </c>
      <c r="F138" s="181">
        <v>0</v>
      </c>
      <c r="G138" s="182">
        <f>E138*F138</f>
        <v>0</v>
      </c>
      <c r="H138" s="183">
        <v>0</v>
      </c>
      <c r="I138" s="183">
        <f>E138*H138</f>
        <v>0</v>
      </c>
      <c r="J138" s="183">
        <v>0</v>
      </c>
      <c r="K138" s="183">
        <f>E138*J138</f>
        <v>0</v>
      </c>
      <c r="Q138" s="176">
        <v>2</v>
      </c>
      <c r="AA138" s="151">
        <v>12</v>
      </c>
      <c r="AB138" s="151">
        <v>0</v>
      </c>
      <c r="AC138" s="151">
        <v>68</v>
      </c>
      <c r="BB138" s="151">
        <v>2</v>
      </c>
      <c r="BC138" s="151">
        <f>IF(BB138=1,G138,0)</f>
        <v>0</v>
      </c>
      <c r="BD138" s="151">
        <f>IF(BB138=2,G138,0)</f>
        <v>0</v>
      </c>
      <c r="BE138" s="151">
        <f>IF(BB138=3,G138,0)</f>
        <v>0</v>
      </c>
      <c r="BF138" s="151">
        <f>IF(BB138=4,G138,0)</f>
        <v>0</v>
      </c>
      <c r="BG138" s="151">
        <f>IF(BB138=5,G138,0)</f>
        <v>0</v>
      </c>
      <c r="CA138" s="151">
        <v>12</v>
      </c>
      <c r="CB138" s="151">
        <v>0</v>
      </c>
      <c r="CC138" s="176"/>
      <c r="CD138" s="176"/>
    </row>
    <row r="139" spans="1:82" ht="22.5" x14ac:dyDescent="0.2">
      <c r="A139" s="177">
        <v>36</v>
      </c>
      <c r="B139" s="178" t="s">
        <v>246</v>
      </c>
      <c r="C139" s="179" t="s">
        <v>247</v>
      </c>
      <c r="D139" s="180" t="s">
        <v>158</v>
      </c>
      <c r="E139" s="181">
        <v>4</v>
      </c>
      <c r="F139" s="181">
        <v>0</v>
      </c>
      <c r="G139" s="182">
        <f>E139*F139</f>
        <v>0</v>
      </c>
      <c r="H139" s="183">
        <v>0</v>
      </c>
      <c r="I139" s="183">
        <f>E139*H139</f>
        <v>0</v>
      </c>
      <c r="J139" s="183">
        <v>0</v>
      </c>
      <c r="K139" s="183">
        <f>E139*J139</f>
        <v>0</v>
      </c>
      <c r="Q139" s="176">
        <v>2</v>
      </c>
      <c r="AA139" s="151">
        <v>12</v>
      </c>
      <c r="AB139" s="151">
        <v>0</v>
      </c>
      <c r="AC139" s="151">
        <v>72</v>
      </c>
      <c r="BB139" s="151">
        <v>2</v>
      </c>
      <c r="BC139" s="151">
        <f>IF(BB139=1,G139,0)</f>
        <v>0</v>
      </c>
      <c r="BD139" s="151">
        <f>IF(BB139=2,G139,0)</f>
        <v>0</v>
      </c>
      <c r="BE139" s="151">
        <f>IF(BB139=3,G139,0)</f>
        <v>0</v>
      </c>
      <c r="BF139" s="151">
        <f>IF(BB139=4,G139,0)</f>
        <v>0</v>
      </c>
      <c r="BG139" s="151">
        <f>IF(BB139=5,G139,0)</f>
        <v>0</v>
      </c>
      <c r="CA139" s="151">
        <v>12</v>
      </c>
      <c r="CB139" s="151">
        <v>0</v>
      </c>
      <c r="CC139" s="176"/>
      <c r="CD139" s="176"/>
    </row>
    <row r="140" spans="1:82" ht="22.5" x14ac:dyDescent="0.2">
      <c r="A140" s="177">
        <v>37</v>
      </c>
      <c r="B140" s="178" t="s">
        <v>248</v>
      </c>
      <c r="C140" s="179" t="s">
        <v>249</v>
      </c>
      <c r="D140" s="180" t="s">
        <v>158</v>
      </c>
      <c r="E140" s="181">
        <v>4</v>
      </c>
      <c r="F140" s="181">
        <v>0</v>
      </c>
      <c r="G140" s="182">
        <f>E140*F140</f>
        <v>0</v>
      </c>
      <c r="H140" s="183">
        <v>0</v>
      </c>
      <c r="I140" s="183">
        <f>E140*H140</f>
        <v>0</v>
      </c>
      <c r="J140" s="183">
        <v>0</v>
      </c>
      <c r="K140" s="183">
        <f>E140*J140</f>
        <v>0</v>
      </c>
      <c r="Q140" s="176">
        <v>2</v>
      </c>
      <c r="AA140" s="151">
        <v>12</v>
      </c>
      <c r="AB140" s="151">
        <v>0</v>
      </c>
      <c r="AC140" s="151">
        <v>73</v>
      </c>
      <c r="BB140" s="151">
        <v>2</v>
      </c>
      <c r="BC140" s="151">
        <f>IF(BB140=1,G140,0)</f>
        <v>0</v>
      </c>
      <c r="BD140" s="151">
        <f>IF(BB140=2,G140,0)</f>
        <v>0</v>
      </c>
      <c r="BE140" s="151">
        <f>IF(BB140=3,G140,0)</f>
        <v>0</v>
      </c>
      <c r="BF140" s="151">
        <f>IF(BB140=4,G140,0)</f>
        <v>0</v>
      </c>
      <c r="BG140" s="151">
        <f>IF(BB140=5,G140,0)</f>
        <v>0</v>
      </c>
      <c r="CA140" s="151">
        <v>12</v>
      </c>
      <c r="CB140" s="151">
        <v>0</v>
      </c>
      <c r="CC140" s="176"/>
      <c r="CD140" s="176"/>
    </row>
    <row r="141" spans="1:82" ht="22.5" x14ac:dyDescent="0.2">
      <c r="A141" s="177">
        <v>38</v>
      </c>
      <c r="B141" s="178" t="s">
        <v>250</v>
      </c>
      <c r="C141" s="179" t="s">
        <v>251</v>
      </c>
      <c r="D141" s="180" t="s">
        <v>158</v>
      </c>
      <c r="E141" s="181">
        <v>1</v>
      </c>
      <c r="F141" s="181">
        <v>0</v>
      </c>
      <c r="G141" s="182">
        <f>E141*F141</f>
        <v>0</v>
      </c>
      <c r="H141" s="183">
        <v>0</v>
      </c>
      <c r="I141" s="183">
        <f>E141*H141</f>
        <v>0</v>
      </c>
      <c r="J141" s="183">
        <v>0</v>
      </c>
      <c r="K141" s="183">
        <f>E141*J141</f>
        <v>0</v>
      </c>
      <c r="Q141" s="176">
        <v>2</v>
      </c>
      <c r="AA141" s="151">
        <v>12</v>
      </c>
      <c r="AB141" s="151">
        <v>0</v>
      </c>
      <c r="AC141" s="151">
        <v>74</v>
      </c>
      <c r="BB141" s="151">
        <v>2</v>
      </c>
      <c r="BC141" s="151">
        <f>IF(BB141=1,G141,0)</f>
        <v>0</v>
      </c>
      <c r="BD141" s="151">
        <f>IF(BB141=2,G141,0)</f>
        <v>0</v>
      </c>
      <c r="BE141" s="151">
        <f>IF(BB141=3,G141,0)</f>
        <v>0</v>
      </c>
      <c r="BF141" s="151">
        <f>IF(BB141=4,G141,0)</f>
        <v>0</v>
      </c>
      <c r="BG141" s="151">
        <f>IF(BB141=5,G141,0)</f>
        <v>0</v>
      </c>
      <c r="CA141" s="151">
        <v>12</v>
      </c>
      <c r="CB141" s="151">
        <v>0</v>
      </c>
      <c r="CC141" s="176"/>
      <c r="CD141" s="176"/>
    </row>
    <row r="142" spans="1:82" ht="22.5" x14ac:dyDescent="0.2">
      <c r="A142" s="177">
        <v>39</v>
      </c>
      <c r="B142" s="178" t="s">
        <v>252</v>
      </c>
      <c r="C142" s="179" t="s">
        <v>253</v>
      </c>
      <c r="D142" s="180" t="s">
        <v>158</v>
      </c>
      <c r="E142" s="181">
        <v>3</v>
      </c>
      <c r="F142" s="181">
        <v>0</v>
      </c>
      <c r="G142" s="182">
        <f>E142*F142</f>
        <v>0</v>
      </c>
      <c r="H142" s="183">
        <v>0</v>
      </c>
      <c r="I142" s="183">
        <f>E142*H142</f>
        <v>0</v>
      </c>
      <c r="J142" s="183">
        <v>0</v>
      </c>
      <c r="K142" s="183">
        <f>E142*J142</f>
        <v>0</v>
      </c>
      <c r="Q142" s="176">
        <v>2</v>
      </c>
      <c r="AA142" s="151">
        <v>12</v>
      </c>
      <c r="AB142" s="151">
        <v>0</v>
      </c>
      <c r="AC142" s="151">
        <v>75</v>
      </c>
      <c r="BB142" s="151">
        <v>2</v>
      </c>
      <c r="BC142" s="151">
        <f>IF(BB142=1,G142,0)</f>
        <v>0</v>
      </c>
      <c r="BD142" s="151">
        <f>IF(BB142=2,G142,0)</f>
        <v>0</v>
      </c>
      <c r="BE142" s="151">
        <f>IF(BB142=3,G142,0)</f>
        <v>0</v>
      </c>
      <c r="BF142" s="151">
        <f>IF(BB142=4,G142,0)</f>
        <v>0</v>
      </c>
      <c r="BG142" s="151">
        <f>IF(BB142=5,G142,0)</f>
        <v>0</v>
      </c>
      <c r="CA142" s="151">
        <v>12</v>
      </c>
      <c r="CB142" s="151">
        <v>0</v>
      </c>
      <c r="CC142" s="176"/>
      <c r="CD142" s="176"/>
    </row>
    <row r="143" spans="1:82" ht="22.5" x14ac:dyDescent="0.2">
      <c r="A143" s="177">
        <v>40</v>
      </c>
      <c r="B143" s="178" t="s">
        <v>254</v>
      </c>
      <c r="C143" s="179" t="s">
        <v>255</v>
      </c>
      <c r="D143" s="180" t="s">
        <v>158</v>
      </c>
      <c r="E143" s="181">
        <v>5</v>
      </c>
      <c r="F143" s="181">
        <v>0</v>
      </c>
      <c r="G143" s="182">
        <f>E143*F143</f>
        <v>0</v>
      </c>
      <c r="H143" s="183">
        <v>0</v>
      </c>
      <c r="I143" s="183">
        <f>E143*H143</f>
        <v>0</v>
      </c>
      <c r="J143" s="183">
        <v>0</v>
      </c>
      <c r="K143" s="183">
        <f>E143*J143</f>
        <v>0</v>
      </c>
      <c r="Q143" s="176">
        <v>2</v>
      </c>
      <c r="AA143" s="151">
        <v>12</v>
      </c>
      <c r="AB143" s="151">
        <v>0</v>
      </c>
      <c r="AC143" s="151">
        <v>76</v>
      </c>
      <c r="BB143" s="151">
        <v>2</v>
      </c>
      <c r="BC143" s="151">
        <f>IF(BB143=1,G143,0)</f>
        <v>0</v>
      </c>
      <c r="BD143" s="151">
        <f>IF(BB143=2,G143,0)</f>
        <v>0</v>
      </c>
      <c r="BE143" s="151">
        <f>IF(BB143=3,G143,0)</f>
        <v>0</v>
      </c>
      <c r="BF143" s="151">
        <f>IF(BB143=4,G143,0)</f>
        <v>0</v>
      </c>
      <c r="BG143" s="151">
        <f>IF(BB143=5,G143,0)</f>
        <v>0</v>
      </c>
      <c r="CA143" s="151">
        <v>12</v>
      </c>
      <c r="CB143" s="151">
        <v>0</v>
      </c>
      <c r="CC143" s="176"/>
      <c r="CD143" s="176"/>
    </row>
    <row r="144" spans="1:82" x14ac:dyDescent="0.2">
      <c r="A144" s="184"/>
      <c r="B144" s="185"/>
      <c r="C144" s="187" t="s">
        <v>256</v>
      </c>
      <c r="D144" s="188"/>
      <c r="E144" s="189">
        <v>5</v>
      </c>
      <c r="F144" s="190"/>
      <c r="G144" s="191"/>
      <c r="I144" s="192"/>
      <c r="K144" s="192"/>
      <c r="M144" s="186">
        <v>5</v>
      </c>
      <c r="O144" s="186"/>
      <c r="Q144" s="176"/>
    </row>
    <row r="145" spans="1:82" x14ac:dyDescent="0.2">
      <c r="A145" s="184"/>
      <c r="B145" s="185"/>
      <c r="C145" s="187" t="s">
        <v>93</v>
      </c>
      <c r="D145" s="188"/>
      <c r="E145" s="189">
        <v>0</v>
      </c>
      <c r="F145" s="190"/>
      <c r="G145" s="191"/>
      <c r="I145" s="192"/>
      <c r="K145" s="192"/>
      <c r="M145" s="186" t="s">
        <v>93</v>
      </c>
      <c r="O145" s="186"/>
      <c r="Q145" s="176"/>
    </row>
    <row r="146" spans="1:82" x14ac:dyDescent="0.2">
      <c r="A146" s="184"/>
      <c r="B146" s="185"/>
      <c r="C146" s="187" t="s">
        <v>257</v>
      </c>
      <c r="D146" s="188"/>
      <c r="E146" s="189">
        <v>0</v>
      </c>
      <c r="F146" s="190"/>
      <c r="G146" s="191"/>
      <c r="I146" s="192"/>
      <c r="K146" s="192"/>
      <c r="M146" s="186" t="s">
        <v>257</v>
      </c>
      <c r="O146" s="186"/>
      <c r="Q146" s="176"/>
    </row>
    <row r="147" spans="1:82" ht="22.5" x14ac:dyDescent="0.2">
      <c r="A147" s="177">
        <v>41</v>
      </c>
      <c r="B147" s="178" t="s">
        <v>258</v>
      </c>
      <c r="C147" s="179" t="s">
        <v>259</v>
      </c>
      <c r="D147" s="180" t="s">
        <v>158</v>
      </c>
      <c r="E147" s="181">
        <v>5</v>
      </c>
      <c r="F147" s="181">
        <v>0</v>
      </c>
      <c r="G147" s="182">
        <f>E147*F147</f>
        <v>0</v>
      </c>
      <c r="H147" s="183">
        <v>0</v>
      </c>
      <c r="I147" s="183">
        <f>E147*H147</f>
        <v>0</v>
      </c>
      <c r="J147" s="183">
        <v>0</v>
      </c>
      <c r="K147" s="183">
        <f>E147*J147</f>
        <v>0</v>
      </c>
      <c r="Q147" s="176">
        <v>2</v>
      </c>
      <c r="AA147" s="151">
        <v>12</v>
      </c>
      <c r="AB147" s="151">
        <v>0</v>
      </c>
      <c r="AC147" s="151">
        <v>77</v>
      </c>
      <c r="BB147" s="151">
        <v>2</v>
      </c>
      <c r="BC147" s="151">
        <f>IF(BB147=1,G147,0)</f>
        <v>0</v>
      </c>
      <c r="BD147" s="151">
        <f>IF(BB147=2,G147,0)</f>
        <v>0</v>
      </c>
      <c r="BE147" s="151">
        <f>IF(BB147=3,G147,0)</f>
        <v>0</v>
      </c>
      <c r="BF147" s="151">
        <f>IF(BB147=4,G147,0)</f>
        <v>0</v>
      </c>
      <c r="BG147" s="151">
        <f>IF(BB147=5,G147,0)</f>
        <v>0</v>
      </c>
      <c r="CA147" s="151">
        <v>12</v>
      </c>
      <c r="CB147" s="151">
        <v>0</v>
      </c>
      <c r="CC147" s="176"/>
      <c r="CD147" s="176"/>
    </row>
    <row r="148" spans="1:82" ht="22.5" x14ac:dyDescent="0.2">
      <c r="A148" s="177">
        <v>42</v>
      </c>
      <c r="B148" s="178" t="s">
        <v>260</v>
      </c>
      <c r="C148" s="179" t="s">
        <v>261</v>
      </c>
      <c r="D148" s="180" t="s">
        <v>158</v>
      </c>
      <c r="E148" s="181">
        <v>5</v>
      </c>
      <c r="F148" s="181">
        <v>0</v>
      </c>
      <c r="G148" s="182">
        <f>E148*F148</f>
        <v>0</v>
      </c>
      <c r="H148" s="183">
        <v>0</v>
      </c>
      <c r="I148" s="183">
        <f>E148*H148</f>
        <v>0</v>
      </c>
      <c r="J148" s="183">
        <v>0</v>
      </c>
      <c r="K148" s="183">
        <f>E148*J148</f>
        <v>0</v>
      </c>
      <c r="Q148" s="176">
        <v>2</v>
      </c>
      <c r="AA148" s="151">
        <v>12</v>
      </c>
      <c r="AB148" s="151">
        <v>0</v>
      </c>
      <c r="AC148" s="151">
        <v>78</v>
      </c>
      <c r="BB148" s="151">
        <v>2</v>
      </c>
      <c r="BC148" s="151">
        <f>IF(BB148=1,G148,0)</f>
        <v>0</v>
      </c>
      <c r="BD148" s="151">
        <f>IF(BB148=2,G148,0)</f>
        <v>0</v>
      </c>
      <c r="BE148" s="151">
        <f>IF(BB148=3,G148,0)</f>
        <v>0</v>
      </c>
      <c r="BF148" s="151">
        <f>IF(BB148=4,G148,0)</f>
        <v>0</v>
      </c>
      <c r="BG148" s="151">
        <f>IF(BB148=5,G148,0)</f>
        <v>0</v>
      </c>
      <c r="CA148" s="151">
        <v>12</v>
      </c>
      <c r="CB148" s="151">
        <v>0</v>
      </c>
      <c r="CC148" s="176"/>
      <c r="CD148" s="176"/>
    </row>
    <row r="149" spans="1:82" ht="22.5" x14ac:dyDescent="0.2">
      <c r="A149" s="177">
        <v>43</v>
      </c>
      <c r="B149" s="178" t="s">
        <v>262</v>
      </c>
      <c r="C149" s="179" t="s">
        <v>263</v>
      </c>
      <c r="D149" s="180" t="s">
        <v>158</v>
      </c>
      <c r="E149" s="181">
        <v>5</v>
      </c>
      <c r="F149" s="181">
        <v>0</v>
      </c>
      <c r="G149" s="182">
        <f>E149*F149</f>
        <v>0</v>
      </c>
      <c r="H149" s="183">
        <v>0</v>
      </c>
      <c r="I149" s="183">
        <f>E149*H149</f>
        <v>0</v>
      </c>
      <c r="J149" s="183">
        <v>0</v>
      </c>
      <c r="K149" s="183">
        <f>E149*J149</f>
        <v>0</v>
      </c>
      <c r="Q149" s="176">
        <v>2</v>
      </c>
      <c r="AA149" s="151">
        <v>12</v>
      </c>
      <c r="AB149" s="151">
        <v>0</v>
      </c>
      <c r="AC149" s="151">
        <v>79</v>
      </c>
      <c r="BB149" s="151">
        <v>2</v>
      </c>
      <c r="BC149" s="151">
        <f>IF(BB149=1,G149,0)</f>
        <v>0</v>
      </c>
      <c r="BD149" s="151">
        <f>IF(BB149=2,G149,0)</f>
        <v>0</v>
      </c>
      <c r="BE149" s="151">
        <f>IF(BB149=3,G149,0)</f>
        <v>0</v>
      </c>
      <c r="BF149" s="151">
        <f>IF(BB149=4,G149,0)</f>
        <v>0</v>
      </c>
      <c r="BG149" s="151">
        <f>IF(BB149=5,G149,0)</f>
        <v>0</v>
      </c>
      <c r="CA149" s="151">
        <v>12</v>
      </c>
      <c r="CB149" s="151">
        <v>0</v>
      </c>
      <c r="CC149" s="176"/>
      <c r="CD149" s="176"/>
    </row>
    <row r="150" spans="1:82" ht="22.5" x14ac:dyDescent="0.2">
      <c r="A150" s="177">
        <v>44</v>
      </c>
      <c r="B150" s="178" t="s">
        <v>264</v>
      </c>
      <c r="C150" s="179" t="s">
        <v>265</v>
      </c>
      <c r="D150" s="180" t="s">
        <v>158</v>
      </c>
      <c r="E150" s="181">
        <v>2</v>
      </c>
      <c r="F150" s="181">
        <v>0</v>
      </c>
      <c r="G150" s="182">
        <f>E150*F150</f>
        <v>0</v>
      </c>
      <c r="H150" s="183">
        <v>0</v>
      </c>
      <c r="I150" s="183">
        <f>E150*H150</f>
        <v>0</v>
      </c>
      <c r="J150" s="183">
        <v>0</v>
      </c>
      <c r="K150" s="183">
        <f>E150*J150</f>
        <v>0</v>
      </c>
      <c r="Q150" s="176">
        <v>2</v>
      </c>
      <c r="AA150" s="151">
        <v>12</v>
      </c>
      <c r="AB150" s="151">
        <v>0</v>
      </c>
      <c r="AC150" s="151">
        <v>80</v>
      </c>
      <c r="BB150" s="151">
        <v>2</v>
      </c>
      <c r="BC150" s="151">
        <f>IF(BB150=1,G150,0)</f>
        <v>0</v>
      </c>
      <c r="BD150" s="151">
        <f>IF(BB150=2,G150,0)</f>
        <v>0</v>
      </c>
      <c r="BE150" s="151">
        <f>IF(BB150=3,G150,0)</f>
        <v>0</v>
      </c>
      <c r="BF150" s="151">
        <f>IF(BB150=4,G150,0)</f>
        <v>0</v>
      </c>
      <c r="BG150" s="151">
        <f>IF(BB150=5,G150,0)</f>
        <v>0</v>
      </c>
      <c r="CA150" s="151">
        <v>12</v>
      </c>
      <c r="CB150" s="151">
        <v>0</v>
      </c>
      <c r="CC150" s="176"/>
      <c r="CD150" s="176"/>
    </row>
    <row r="151" spans="1:82" ht="22.5" x14ac:dyDescent="0.2">
      <c r="A151" s="177">
        <v>45</v>
      </c>
      <c r="B151" s="178" t="s">
        <v>266</v>
      </c>
      <c r="C151" s="179" t="s">
        <v>267</v>
      </c>
      <c r="D151" s="180" t="s">
        <v>158</v>
      </c>
      <c r="E151" s="181">
        <v>4</v>
      </c>
      <c r="F151" s="181">
        <v>0</v>
      </c>
      <c r="G151" s="182">
        <f>E151*F151</f>
        <v>0</v>
      </c>
      <c r="H151" s="183">
        <v>0</v>
      </c>
      <c r="I151" s="183">
        <f>E151*H151</f>
        <v>0</v>
      </c>
      <c r="J151" s="183">
        <v>0</v>
      </c>
      <c r="K151" s="183">
        <f>E151*J151</f>
        <v>0</v>
      </c>
      <c r="Q151" s="176">
        <v>2</v>
      </c>
      <c r="AA151" s="151">
        <v>12</v>
      </c>
      <c r="AB151" s="151">
        <v>0</v>
      </c>
      <c r="AC151" s="151">
        <v>81</v>
      </c>
      <c r="BB151" s="151">
        <v>2</v>
      </c>
      <c r="BC151" s="151">
        <f>IF(BB151=1,G151,0)</f>
        <v>0</v>
      </c>
      <c r="BD151" s="151">
        <f>IF(BB151=2,G151,0)</f>
        <v>0</v>
      </c>
      <c r="BE151" s="151">
        <f>IF(BB151=3,G151,0)</f>
        <v>0</v>
      </c>
      <c r="BF151" s="151">
        <f>IF(BB151=4,G151,0)</f>
        <v>0</v>
      </c>
      <c r="BG151" s="151">
        <f>IF(BB151=5,G151,0)</f>
        <v>0</v>
      </c>
      <c r="CA151" s="151">
        <v>12</v>
      </c>
      <c r="CB151" s="151">
        <v>0</v>
      </c>
      <c r="CC151" s="176"/>
      <c r="CD151" s="176"/>
    </row>
    <row r="152" spans="1:82" ht="22.5" x14ac:dyDescent="0.2">
      <c r="A152" s="177">
        <v>46</v>
      </c>
      <c r="B152" s="178" t="s">
        <v>268</v>
      </c>
      <c r="C152" s="179" t="s">
        <v>269</v>
      </c>
      <c r="D152" s="180" t="s">
        <v>158</v>
      </c>
      <c r="E152" s="181">
        <v>2</v>
      </c>
      <c r="F152" s="181">
        <v>0</v>
      </c>
      <c r="G152" s="182">
        <f>E152*F152</f>
        <v>0</v>
      </c>
      <c r="H152" s="183">
        <v>0</v>
      </c>
      <c r="I152" s="183">
        <f>E152*H152</f>
        <v>0</v>
      </c>
      <c r="J152" s="183">
        <v>0</v>
      </c>
      <c r="K152" s="183">
        <f>E152*J152</f>
        <v>0</v>
      </c>
      <c r="Q152" s="176">
        <v>2</v>
      </c>
      <c r="AA152" s="151">
        <v>12</v>
      </c>
      <c r="AB152" s="151">
        <v>0</v>
      </c>
      <c r="AC152" s="151">
        <v>82</v>
      </c>
      <c r="BB152" s="151">
        <v>2</v>
      </c>
      <c r="BC152" s="151">
        <f>IF(BB152=1,G152,0)</f>
        <v>0</v>
      </c>
      <c r="BD152" s="151">
        <f>IF(BB152=2,G152,0)</f>
        <v>0</v>
      </c>
      <c r="BE152" s="151">
        <f>IF(BB152=3,G152,0)</f>
        <v>0</v>
      </c>
      <c r="BF152" s="151">
        <f>IF(BB152=4,G152,0)</f>
        <v>0</v>
      </c>
      <c r="BG152" s="151">
        <f>IF(BB152=5,G152,0)</f>
        <v>0</v>
      </c>
      <c r="CA152" s="151">
        <v>12</v>
      </c>
      <c r="CB152" s="151">
        <v>0</v>
      </c>
      <c r="CC152" s="176"/>
      <c r="CD152" s="176"/>
    </row>
    <row r="153" spans="1:82" ht="22.5" x14ac:dyDescent="0.2">
      <c r="A153" s="177">
        <v>47</v>
      </c>
      <c r="B153" s="178" t="s">
        <v>270</v>
      </c>
      <c r="C153" s="179" t="s">
        <v>271</v>
      </c>
      <c r="D153" s="180" t="s">
        <v>158</v>
      </c>
      <c r="E153" s="181">
        <v>2</v>
      </c>
      <c r="F153" s="181">
        <v>0</v>
      </c>
      <c r="G153" s="182">
        <f>E153*F153</f>
        <v>0</v>
      </c>
      <c r="H153" s="183">
        <v>0</v>
      </c>
      <c r="I153" s="183">
        <f>E153*H153</f>
        <v>0</v>
      </c>
      <c r="J153" s="183">
        <v>0</v>
      </c>
      <c r="K153" s="183">
        <f>E153*J153</f>
        <v>0</v>
      </c>
      <c r="Q153" s="176">
        <v>2</v>
      </c>
      <c r="AA153" s="151">
        <v>12</v>
      </c>
      <c r="AB153" s="151">
        <v>0</v>
      </c>
      <c r="AC153" s="151">
        <v>83</v>
      </c>
      <c r="BB153" s="151">
        <v>2</v>
      </c>
      <c r="BC153" s="151">
        <f>IF(BB153=1,G153,0)</f>
        <v>0</v>
      </c>
      <c r="BD153" s="151">
        <f>IF(BB153=2,G153,0)</f>
        <v>0</v>
      </c>
      <c r="BE153" s="151">
        <f>IF(BB153=3,G153,0)</f>
        <v>0</v>
      </c>
      <c r="BF153" s="151">
        <f>IF(BB153=4,G153,0)</f>
        <v>0</v>
      </c>
      <c r="BG153" s="151">
        <f>IF(BB153=5,G153,0)</f>
        <v>0</v>
      </c>
      <c r="CA153" s="151">
        <v>12</v>
      </c>
      <c r="CB153" s="151">
        <v>0</v>
      </c>
      <c r="CC153" s="176"/>
      <c r="CD153" s="176"/>
    </row>
    <row r="154" spans="1:82" x14ac:dyDescent="0.2">
      <c r="A154" s="177">
        <v>48</v>
      </c>
      <c r="B154" s="178" t="s">
        <v>272</v>
      </c>
      <c r="C154" s="179" t="s">
        <v>273</v>
      </c>
      <c r="D154" s="180" t="s">
        <v>158</v>
      </c>
      <c r="E154" s="181">
        <v>2</v>
      </c>
      <c r="F154" s="181">
        <v>0</v>
      </c>
      <c r="G154" s="182">
        <f>E154*F154</f>
        <v>0</v>
      </c>
      <c r="H154" s="183">
        <v>0</v>
      </c>
      <c r="I154" s="183">
        <f>E154*H154</f>
        <v>0</v>
      </c>
      <c r="J154" s="183">
        <v>0</v>
      </c>
      <c r="K154" s="183">
        <f>E154*J154</f>
        <v>0</v>
      </c>
      <c r="Q154" s="176">
        <v>2</v>
      </c>
      <c r="AA154" s="151">
        <v>12</v>
      </c>
      <c r="AB154" s="151">
        <v>0</v>
      </c>
      <c r="AC154" s="151">
        <v>84</v>
      </c>
      <c r="BB154" s="151">
        <v>2</v>
      </c>
      <c r="BC154" s="151">
        <f>IF(BB154=1,G154,0)</f>
        <v>0</v>
      </c>
      <c r="BD154" s="151">
        <f>IF(BB154=2,G154,0)</f>
        <v>0</v>
      </c>
      <c r="BE154" s="151">
        <f>IF(BB154=3,G154,0)</f>
        <v>0</v>
      </c>
      <c r="BF154" s="151">
        <f>IF(BB154=4,G154,0)</f>
        <v>0</v>
      </c>
      <c r="BG154" s="151">
        <f>IF(BB154=5,G154,0)</f>
        <v>0</v>
      </c>
      <c r="CA154" s="151">
        <v>12</v>
      </c>
      <c r="CB154" s="151">
        <v>0</v>
      </c>
      <c r="CC154" s="176"/>
      <c r="CD154" s="176"/>
    </row>
    <row r="155" spans="1:82" x14ac:dyDescent="0.2">
      <c r="A155" s="193"/>
      <c r="B155" s="194" t="s">
        <v>77</v>
      </c>
      <c r="C155" s="195" t="str">
        <f>CONCATENATE(B137," ",C137)</f>
        <v>725 Zařizovací předměty</v>
      </c>
      <c r="D155" s="196"/>
      <c r="E155" s="197"/>
      <c r="F155" s="198"/>
      <c r="G155" s="199">
        <f>SUM(G137:G154)</f>
        <v>0</v>
      </c>
      <c r="H155" s="200"/>
      <c r="I155" s="201">
        <f>SUM(I137:I154)</f>
        <v>0</v>
      </c>
      <c r="J155" s="200"/>
      <c r="K155" s="201">
        <f>SUM(K137:K154)</f>
        <v>0</v>
      </c>
      <c r="Q155" s="176">
        <v>4</v>
      </c>
      <c r="BC155" s="202">
        <f>SUM(BC137:BC154)</f>
        <v>0</v>
      </c>
      <c r="BD155" s="202">
        <f>SUM(BD137:BD154)</f>
        <v>0</v>
      </c>
      <c r="BE155" s="202">
        <f>SUM(BE137:BE154)</f>
        <v>0</v>
      </c>
      <c r="BF155" s="202">
        <f>SUM(BF137:BF154)</f>
        <v>0</v>
      </c>
      <c r="BG155" s="202">
        <f>SUM(BG137:BG154)</f>
        <v>0</v>
      </c>
    </row>
    <row r="156" spans="1:82" x14ac:dyDescent="0.2">
      <c r="A156" s="168" t="s">
        <v>76</v>
      </c>
      <c r="B156" s="169" t="s">
        <v>274</v>
      </c>
      <c r="C156" s="170" t="s">
        <v>275</v>
      </c>
      <c r="D156" s="171"/>
      <c r="E156" s="172"/>
      <c r="F156" s="172"/>
      <c r="G156" s="173"/>
      <c r="H156" s="174"/>
      <c r="I156" s="175"/>
      <c r="J156" s="174"/>
      <c r="K156" s="175"/>
      <c r="Q156" s="176">
        <v>1</v>
      </c>
    </row>
    <row r="157" spans="1:82" ht="22.5" x14ac:dyDescent="0.2">
      <c r="A157" s="177">
        <v>49</v>
      </c>
      <c r="B157" s="178" t="s">
        <v>276</v>
      </c>
      <c r="C157" s="179" t="s">
        <v>277</v>
      </c>
      <c r="D157" s="180" t="s">
        <v>98</v>
      </c>
      <c r="E157" s="181">
        <v>34</v>
      </c>
      <c r="F157" s="181">
        <v>0</v>
      </c>
      <c r="G157" s="182">
        <f>E157*F157</f>
        <v>0</v>
      </c>
      <c r="H157" s="183">
        <v>0</v>
      </c>
      <c r="I157" s="183">
        <f>E157*H157</f>
        <v>0</v>
      </c>
      <c r="J157" s="183">
        <v>0</v>
      </c>
      <c r="K157" s="183">
        <f>E157*J157</f>
        <v>0</v>
      </c>
      <c r="Q157" s="176">
        <v>2</v>
      </c>
      <c r="AA157" s="151">
        <v>12</v>
      </c>
      <c r="AB157" s="151">
        <v>0</v>
      </c>
      <c r="AC157" s="151">
        <v>62</v>
      </c>
      <c r="BB157" s="151">
        <v>2</v>
      </c>
      <c r="BC157" s="151">
        <f>IF(BB157=1,G157,0)</f>
        <v>0</v>
      </c>
      <c r="BD157" s="151">
        <f>IF(BB157=2,G157,0)</f>
        <v>0</v>
      </c>
      <c r="BE157" s="151">
        <f>IF(BB157=3,G157,0)</f>
        <v>0</v>
      </c>
      <c r="BF157" s="151">
        <f>IF(BB157=4,G157,0)</f>
        <v>0</v>
      </c>
      <c r="BG157" s="151">
        <f>IF(BB157=5,G157,0)</f>
        <v>0</v>
      </c>
      <c r="CA157" s="151">
        <v>12</v>
      </c>
      <c r="CB157" s="151">
        <v>0</v>
      </c>
      <c r="CC157" s="176"/>
      <c r="CD157" s="176"/>
    </row>
    <row r="158" spans="1:82" x14ac:dyDescent="0.2">
      <c r="A158" s="184"/>
      <c r="B158" s="185"/>
      <c r="C158" s="187" t="s">
        <v>278</v>
      </c>
      <c r="D158" s="188"/>
      <c r="E158" s="189">
        <v>12.9</v>
      </c>
      <c r="F158" s="190"/>
      <c r="G158" s="191"/>
      <c r="I158" s="192"/>
      <c r="K158" s="192"/>
      <c r="M158" s="186" t="s">
        <v>278</v>
      </c>
      <c r="O158" s="186"/>
      <c r="Q158" s="176"/>
    </row>
    <row r="159" spans="1:82" x14ac:dyDescent="0.2">
      <c r="A159" s="184"/>
      <c r="B159" s="185"/>
      <c r="C159" s="187" t="s">
        <v>279</v>
      </c>
      <c r="D159" s="188"/>
      <c r="E159" s="189">
        <v>4.0999999999999996</v>
      </c>
      <c r="F159" s="190"/>
      <c r="G159" s="191"/>
      <c r="I159" s="192"/>
      <c r="K159" s="192"/>
      <c r="M159" s="186" t="s">
        <v>279</v>
      </c>
      <c r="O159" s="186"/>
      <c r="Q159" s="176"/>
    </row>
    <row r="160" spans="1:82" x14ac:dyDescent="0.2">
      <c r="A160" s="184"/>
      <c r="B160" s="185"/>
      <c r="C160" s="213" t="s">
        <v>280</v>
      </c>
      <c r="D160" s="188"/>
      <c r="E160" s="212">
        <v>17</v>
      </c>
      <c r="F160" s="190"/>
      <c r="G160" s="191"/>
      <c r="I160" s="192"/>
      <c r="K160" s="192"/>
      <c r="M160" s="186" t="s">
        <v>280</v>
      </c>
      <c r="O160" s="186"/>
      <c r="Q160" s="176"/>
    </row>
    <row r="161" spans="1:82" x14ac:dyDescent="0.2">
      <c r="A161" s="184"/>
      <c r="B161" s="185"/>
      <c r="C161" s="187" t="s">
        <v>281</v>
      </c>
      <c r="D161" s="188"/>
      <c r="E161" s="189">
        <v>17</v>
      </c>
      <c r="F161" s="190"/>
      <c r="G161" s="191"/>
      <c r="I161" s="192"/>
      <c r="K161" s="192"/>
      <c r="M161" s="186" t="s">
        <v>281</v>
      </c>
      <c r="O161" s="186"/>
      <c r="Q161" s="176"/>
    </row>
    <row r="162" spans="1:82" x14ac:dyDescent="0.2">
      <c r="A162" s="193"/>
      <c r="B162" s="194" t="s">
        <v>77</v>
      </c>
      <c r="C162" s="195" t="str">
        <f>CONCATENATE(B156," ",C156)</f>
        <v>733 Rozvod potrubí</v>
      </c>
      <c r="D162" s="196"/>
      <c r="E162" s="197"/>
      <c r="F162" s="198"/>
      <c r="G162" s="199">
        <f>SUM(G156:G161)</f>
        <v>0</v>
      </c>
      <c r="H162" s="200"/>
      <c r="I162" s="201">
        <f>SUM(I156:I161)</f>
        <v>0</v>
      </c>
      <c r="J162" s="200"/>
      <c r="K162" s="201">
        <f>SUM(K156:K161)</f>
        <v>0</v>
      </c>
      <c r="Q162" s="176">
        <v>4</v>
      </c>
      <c r="BC162" s="202">
        <f>SUM(BC156:BC161)</f>
        <v>0</v>
      </c>
      <c r="BD162" s="202">
        <f>SUM(BD156:BD161)</f>
        <v>0</v>
      </c>
      <c r="BE162" s="202">
        <f>SUM(BE156:BE161)</f>
        <v>0</v>
      </c>
      <c r="BF162" s="202">
        <f>SUM(BF156:BF161)</f>
        <v>0</v>
      </c>
      <c r="BG162" s="202">
        <f>SUM(BG156:BG161)</f>
        <v>0</v>
      </c>
    </row>
    <row r="163" spans="1:82" x14ac:dyDescent="0.2">
      <c r="A163" s="168" t="s">
        <v>76</v>
      </c>
      <c r="B163" s="169" t="s">
        <v>282</v>
      </c>
      <c r="C163" s="170" t="s">
        <v>283</v>
      </c>
      <c r="D163" s="171"/>
      <c r="E163" s="172"/>
      <c r="F163" s="172"/>
      <c r="G163" s="173"/>
      <c r="H163" s="174"/>
      <c r="I163" s="175"/>
      <c r="J163" s="174"/>
      <c r="K163" s="175"/>
      <c r="Q163" s="176">
        <v>1</v>
      </c>
    </row>
    <row r="164" spans="1:82" x14ac:dyDescent="0.2">
      <c r="A164" s="177">
        <v>50</v>
      </c>
      <c r="B164" s="178" t="s">
        <v>284</v>
      </c>
      <c r="C164" s="179" t="s">
        <v>285</v>
      </c>
      <c r="D164" s="180" t="s">
        <v>158</v>
      </c>
      <c r="E164" s="181">
        <v>3</v>
      </c>
      <c r="F164" s="181">
        <v>0</v>
      </c>
      <c r="G164" s="182">
        <f>E164*F164</f>
        <v>0</v>
      </c>
      <c r="H164" s="183">
        <v>0</v>
      </c>
      <c r="I164" s="183">
        <f>E164*H164</f>
        <v>0</v>
      </c>
      <c r="J164" s="183">
        <v>0</v>
      </c>
      <c r="K164" s="183">
        <f>E164*J164</f>
        <v>0</v>
      </c>
      <c r="Q164" s="176">
        <v>2</v>
      </c>
      <c r="AA164" s="151">
        <v>12</v>
      </c>
      <c r="AB164" s="151">
        <v>0</v>
      </c>
      <c r="AC164" s="151">
        <v>60</v>
      </c>
      <c r="BB164" s="151">
        <v>2</v>
      </c>
      <c r="BC164" s="151">
        <f>IF(BB164=1,G164,0)</f>
        <v>0</v>
      </c>
      <c r="BD164" s="151">
        <f>IF(BB164=2,G164,0)</f>
        <v>0</v>
      </c>
      <c r="BE164" s="151">
        <f>IF(BB164=3,G164,0)</f>
        <v>0</v>
      </c>
      <c r="BF164" s="151">
        <f>IF(BB164=4,G164,0)</f>
        <v>0</v>
      </c>
      <c r="BG164" s="151">
        <f>IF(BB164=5,G164,0)</f>
        <v>0</v>
      </c>
      <c r="CA164" s="151">
        <v>12</v>
      </c>
      <c r="CB164" s="151">
        <v>0</v>
      </c>
      <c r="CC164" s="176"/>
      <c r="CD164" s="176"/>
    </row>
    <row r="165" spans="1:82" ht="22.5" x14ac:dyDescent="0.2">
      <c r="A165" s="177">
        <v>51</v>
      </c>
      <c r="B165" s="178" t="s">
        <v>286</v>
      </c>
      <c r="C165" s="179" t="s">
        <v>287</v>
      </c>
      <c r="D165" s="180" t="s">
        <v>158</v>
      </c>
      <c r="E165" s="181">
        <v>3</v>
      </c>
      <c r="F165" s="181">
        <v>0</v>
      </c>
      <c r="G165" s="182">
        <f>E165*F165</f>
        <v>0</v>
      </c>
      <c r="H165" s="183">
        <v>0</v>
      </c>
      <c r="I165" s="183">
        <f>E165*H165</f>
        <v>0</v>
      </c>
      <c r="J165" s="183">
        <v>0</v>
      </c>
      <c r="K165" s="183">
        <f>E165*J165</f>
        <v>0</v>
      </c>
      <c r="Q165" s="176">
        <v>2</v>
      </c>
      <c r="AA165" s="151">
        <v>12</v>
      </c>
      <c r="AB165" s="151">
        <v>0</v>
      </c>
      <c r="AC165" s="151">
        <v>61</v>
      </c>
      <c r="BB165" s="151">
        <v>2</v>
      </c>
      <c r="BC165" s="151">
        <f>IF(BB165=1,G165,0)</f>
        <v>0</v>
      </c>
      <c r="BD165" s="151">
        <f>IF(BB165=2,G165,0)</f>
        <v>0</v>
      </c>
      <c r="BE165" s="151">
        <f>IF(BB165=3,G165,0)</f>
        <v>0</v>
      </c>
      <c r="BF165" s="151">
        <f>IF(BB165=4,G165,0)</f>
        <v>0</v>
      </c>
      <c r="BG165" s="151">
        <f>IF(BB165=5,G165,0)</f>
        <v>0</v>
      </c>
      <c r="CA165" s="151">
        <v>12</v>
      </c>
      <c r="CB165" s="151">
        <v>0</v>
      </c>
      <c r="CC165" s="176"/>
      <c r="CD165" s="176"/>
    </row>
    <row r="166" spans="1:82" x14ac:dyDescent="0.2">
      <c r="A166" s="177">
        <v>52</v>
      </c>
      <c r="B166" s="178" t="s">
        <v>288</v>
      </c>
      <c r="C166" s="179" t="s">
        <v>289</v>
      </c>
      <c r="D166" s="180" t="s">
        <v>210</v>
      </c>
      <c r="E166" s="181">
        <v>3</v>
      </c>
      <c r="F166" s="181">
        <v>0</v>
      </c>
      <c r="G166" s="182">
        <f>E166*F166</f>
        <v>0</v>
      </c>
      <c r="H166" s="183">
        <v>0</v>
      </c>
      <c r="I166" s="183">
        <f>E166*H166</f>
        <v>0</v>
      </c>
      <c r="J166" s="183">
        <v>0</v>
      </c>
      <c r="K166" s="183">
        <f>E166*J166</f>
        <v>0</v>
      </c>
      <c r="Q166" s="176">
        <v>2</v>
      </c>
      <c r="AA166" s="151">
        <v>12</v>
      </c>
      <c r="AB166" s="151">
        <v>0</v>
      </c>
      <c r="AC166" s="151">
        <v>63</v>
      </c>
      <c r="BB166" s="151">
        <v>2</v>
      </c>
      <c r="BC166" s="151">
        <f>IF(BB166=1,G166,0)</f>
        <v>0</v>
      </c>
      <c r="BD166" s="151">
        <f>IF(BB166=2,G166,0)</f>
        <v>0</v>
      </c>
      <c r="BE166" s="151">
        <f>IF(BB166=3,G166,0)</f>
        <v>0</v>
      </c>
      <c r="BF166" s="151">
        <f>IF(BB166=4,G166,0)</f>
        <v>0</v>
      </c>
      <c r="BG166" s="151">
        <f>IF(BB166=5,G166,0)</f>
        <v>0</v>
      </c>
      <c r="CA166" s="151">
        <v>12</v>
      </c>
      <c r="CB166" s="151">
        <v>0</v>
      </c>
      <c r="CC166" s="176"/>
      <c r="CD166" s="176"/>
    </row>
    <row r="167" spans="1:82" x14ac:dyDescent="0.2">
      <c r="A167" s="193"/>
      <c r="B167" s="194" t="s">
        <v>77</v>
      </c>
      <c r="C167" s="195" t="str">
        <f>CONCATENATE(B163," ",C163)</f>
        <v>735 Otopná tělesa</v>
      </c>
      <c r="D167" s="196"/>
      <c r="E167" s="197"/>
      <c r="F167" s="198"/>
      <c r="G167" s="199">
        <f>SUM(G163:G166)</f>
        <v>0</v>
      </c>
      <c r="H167" s="200"/>
      <c r="I167" s="201">
        <f>SUM(I163:I166)</f>
        <v>0</v>
      </c>
      <c r="J167" s="200"/>
      <c r="K167" s="201">
        <f>SUM(K163:K166)</f>
        <v>0</v>
      </c>
      <c r="Q167" s="176">
        <v>4</v>
      </c>
      <c r="BC167" s="202">
        <f>SUM(BC163:BC166)</f>
        <v>0</v>
      </c>
      <c r="BD167" s="202">
        <f>SUM(BD163:BD166)</f>
        <v>0</v>
      </c>
      <c r="BE167" s="202">
        <f>SUM(BE163:BE166)</f>
        <v>0</v>
      </c>
      <c r="BF167" s="202">
        <f>SUM(BF163:BF166)</f>
        <v>0</v>
      </c>
      <c r="BG167" s="202">
        <f>SUM(BG163:BG166)</f>
        <v>0</v>
      </c>
    </row>
    <row r="168" spans="1:82" x14ac:dyDescent="0.2">
      <c r="A168" s="168" t="s">
        <v>76</v>
      </c>
      <c r="B168" s="169" t="s">
        <v>290</v>
      </c>
      <c r="C168" s="170" t="s">
        <v>291</v>
      </c>
      <c r="D168" s="171"/>
      <c r="E168" s="172"/>
      <c r="F168" s="172"/>
      <c r="G168" s="173"/>
      <c r="H168" s="174"/>
      <c r="I168" s="175"/>
      <c r="J168" s="174"/>
      <c r="K168" s="175"/>
      <c r="Q168" s="176">
        <v>1</v>
      </c>
    </row>
    <row r="169" spans="1:82" x14ac:dyDescent="0.2">
      <c r="A169" s="177">
        <v>53</v>
      </c>
      <c r="B169" s="178" t="s">
        <v>292</v>
      </c>
      <c r="C169" s="179" t="s">
        <v>293</v>
      </c>
      <c r="D169" s="180" t="s">
        <v>98</v>
      </c>
      <c r="E169" s="181">
        <v>2.2360000000000002</v>
      </c>
      <c r="F169" s="181">
        <v>0</v>
      </c>
      <c r="G169" s="182">
        <f>E169*F169</f>
        <v>0</v>
      </c>
      <c r="H169" s="183">
        <v>3.4499999999999999E-3</v>
      </c>
      <c r="I169" s="183">
        <f>E169*H169</f>
        <v>7.7142000000000009E-3</v>
      </c>
      <c r="J169" s="183">
        <v>0</v>
      </c>
      <c r="K169" s="183">
        <f>E169*J169</f>
        <v>0</v>
      </c>
      <c r="Q169" s="176">
        <v>2</v>
      </c>
      <c r="AA169" s="151">
        <v>1</v>
      </c>
      <c r="AB169" s="151">
        <v>7</v>
      </c>
      <c r="AC169" s="151">
        <v>7</v>
      </c>
      <c r="BB169" s="151">
        <v>2</v>
      </c>
      <c r="BC169" s="151">
        <f>IF(BB169=1,G169,0)</f>
        <v>0</v>
      </c>
      <c r="BD169" s="151">
        <f>IF(BB169=2,G169,0)</f>
        <v>0</v>
      </c>
      <c r="BE169" s="151">
        <f>IF(BB169=3,G169,0)</f>
        <v>0</v>
      </c>
      <c r="BF169" s="151">
        <f>IF(BB169=4,G169,0)</f>
        <v>0</v>
      </c>
      <c r="BG169" s="151">
        <f>IF(BB169=5,G169,0)</f>
        <v>0</v>
      </c>
      <c r="CA169" s="151">
        <v>1</v>
      </c>
      <c r="CB169" s="151">
        <v>7</v>
      </c>
      <c r="CC169" s="176"/>
      <c r="CD169" s="176"/>
    </row>
    <row r="170" spans="1:82" x14ac:dyDescent="0.2">
      <c r="A170" s="193"/>
      <c r="B170" s="194" t="s">
        <v>77</v>
      </c>
      <c r="C170" s="195" t="str">
        <f>CONCATENATE(B168," ",C168)</f>
        <v>764 Konstrukce klempířské</v>
      </c>
      <c r="D170" s="196"/>
      <c r="E170" s="197"/>
      <c r="F170" s="198"/>
      <c r="G170" s="199">
        <f>SUM(G168:G169)</f>
        <v>0</v>
      </c>
      <c r="H170" s="200"/>
      <c r="I170" s="201">
        <f>SUM(I168:I169)</f>
        <v>7.7142000000000009E-3</v>
      </c>
      <c r="J170" s="200"/>
      <c r="K170" s="201">
        <f>SUM(K168:K169)</f>
        <v>0</v>
      </c>
      <c r="Q170" s="176">
        <v>4</v>
      </c>
      <c r="BC170" s="202">
        <f>SUM(BC168:BC169)</f>
        <v>0</v>
      </c>
      <c r="BD170" s="202">
        <f>SUM(BD168:BD169)</f>
        <v>0</v>
      </c>
      <c r="BE170" s="202">
        <f>SUM(BE168:BE169)</f>
        <v>0</v>
      </c>
      <c r="BF170" s="202">
        <f>SUM(BF168:BF169)</f>
        <v>0</v>
      </c>
      <c r="BG170" s="202">
        <f>SUM(BG168:BG169)</f>
        <v>0</v>
      </c>
    </row>
    <row r="171" spans="1:82" x14ac:dyDescent="0.2">
      <c r="A171" s="168" t="s">
        <v>76</v>
      </c>
      <c r="B171" s="169" t="s">
        <v>294</v>
      </c>
      <c r="C171" s="170" t="s">
        <v>295</v>
      </c>
      <c r="D171" s="171"/>
      <c r="E171" s="172"/>
      <c r="F171" s="172"/>
      <c r="G171" s="173"/>
      <c r="H171" s="174"/>
      <c r="I171" s="175"/>
      <c r="J171" s="174"/>
      <c r="K171" s="175"/>
      <c r="Q171" s="176">
        <v>1</v>
      </c>
    </row>
    <row r="172" spans="1:82" ht="22.5" x14ac:dyDescent="0.2">
      <c r="A172" s="177">
        <v>54</v>
      </c>
      <c r="B172" s="178" t="s">
        <v>296</v>
      </c>
      <c r="C172" s="179" t="s">
        <v>297</v>
      </c>
      <c r="D172" s="180" t="s">
        <v>98</v>
      </c>
      <c r="E172" s="181">
        <v>12.74</v>
      </c>
      <c r="F172" s="181">
        <v>0</v>
      </c>
      <c r="G172" s="182">
        <f>E172*F172</f>
        <v>0</v>
      </c>
      <c r="H172" s="183">
        <v>2.0000000000000002E-5</v>
      </c>
      <c r="I172" s="183">
        <f>E172*H172</f>
        <v>2.5480000000000001E-4</v>
      </c>
      <c r="J172" s="183">
        <v>0</v>
      </c>
      <c r="K172" s="183">
        <f>E172*J172</f>
        <v>0</v>
      </c>
      <c r="Q172" s="176">
        <v>2</v>
      </c>
      <c r="AA172" s="151">
        <v>1</v>
      </c>
      <c r="AB172" s="151">
        <v>7</v>
      </c>
      <c r="AC172" s="151">
        <v>7</v>
      </c>
      <c r="BB172" s="151">
        <v>2</v>
      </c>
      <c r="BC172" s="151">
        <f>IF(BB172=1,G172,0)</f>
        <v>0</v>
      </c>
      <c r="BD172" s="151">
        <f>IF(BB172=2,G172,0)</f>
        <v>0</v>
      </c>
      <c r="BE172" s="151">
        <f>IF(BB172=3,G172,0)</f>
        <v>0</v>
      </c>
      <c r="BF172" s="151">
        <f>IF(BB172=4,G172,0)</f>
        <v>0</v>
      </c>
      <c r="BG172" s="151">
        <f>IF(BB172=5,G172,0)</f>
        <v>0</v>
      </c>
      <c r="CA172" s="151">
        <v>1</v>
      </c>
      <c r="CB172" s="151">
        <v>7</v>
      </c>
      <c r="CC172" s="176"/>
      <c r="CD172" s="176"/>
    </row>
    <row r="173" spans="1:82" x14ac:dyDescent="0.2">
      <c r="A173" s="184"/>
      <c r="B173" s="185"/>
      <c r="C173" s="187" t="s">
        <v>298</v>
      </c>
      <c r="D173" s="188"/>
      <c r="E173" s="189">
        <v>3.3</v>
      </c>
      <c r="F173" s="190"/>
      <c r="G173" s="191"/>
      <c r="I173" s="192"/>
      <c r="K173" s="192"/>
      <c r="M173" s="186" t="s">
        <v>298</v>
      </c>
      <c r="O173" s="186"/>
      <c r="Q173" s="176"/>
    </row>
    <row r="174" spans="1:82" x14ac:dyDescent="0.2">
      <c r="A174" s="184"/>
      <c r="B174" s="185"/>
      <c r="C174" s="187" t="s">
        <v>299</v>
      </c>
      <c r="D174" s="188"/>
      <c r="E174" s="189">
        <v>4.76</v>
      </c>
      <c r="F174" s="190"/>
      <c r="G174" s="191"/>
      <c r="I174" s="192"/>
      <c r="K174" s="192"/>
      <c r="M174" s="186" t="s">
        <v>299</v>
      </c>
      <c r="O174" s="186"/>
      <c r="Q174" s="176"/>
    </row>
    <row r="175" spans="1:82" x14ac:dyDescent="0.2">
      <c r="A175" s="184"/>
      <c r="B175" s="185"/>
      <c r="C175" s="187" t="s">
        <v>300</v>
      </c>
      <c r="D175" s="188"/>
      <c r="E175" s="189">
        <v>2.4</v>
      </c>
      <c r="F175" s="190"/>
      <c r="G175" s="191"/>
      <c r="I175" s="192"/>
      <c r="K175" s="192"/>
      <c r="M175" s="186" t="s">
        <v>300</v>
      </c>
      <c r="O175" s="186"/>
      <c r="Q175" s="176"/>
    </row>
    <row r="176" spans="1:82" x14ac:dyDescent="0.2">
      <c r="A176" s="184"/>
      <c r="B176" s="185"/>
      <c r="C176" s="187" t="s">
        <v>301</v>
      </c>
      <c r="D176" s="188"/>
      <c r="E176" s="189">
        <v>2.2799999999999998</v>
      </c>
      <c r="F176" s="190"/>
      <c r="G176" s="191"/>
      <c r="I176" s="192"/>
      <c r="K176" s="192"/>
      <c r="M176" s="186" t="s">
        <v>301</v>
      </c>
      <c r="O176" s="186"/>
      <c r="Q176" s="176"/>
    </row>
    <row r="177" spans="1:82" x14ac:dyDescent="0.2">
      <c r="A177" s="177">
        <v>55</v>
      </c>
      <c r="B177" s="178" t="s">
        <v>302</v>
      </c>
      <c r="C177" s="179" t="s">
        <v>303</v>
      </c>
      <c r="D177" s="180" t="s">
        <v>89</v>
      </c>
      <c r="E177" s="181">
        <v>2.0026999999999999</v>
      </c>
      <c r="F177" s="181">
        <v>0</v>
      </c>
      <c r="G177" s="182">
        <f>E177*F177</f>
        <v>0</v>
      </c>
      <c r="H177" s="183">
        <v>3.7999999999999999E-2</v>
      </c>
      <c r="I177" s="183">
        <f>E177*H177</f>
        <v>7.6102599999999992E-2</v>
      </c>
      <c r="J177" s="183">
        <v>0</v>
      </c>
      <c r="K177" s="183">
        <f>E177*J177</f>
        <v>0</v>
      </c>
      <c r="Q177" s="176">
        <v>2</v>
      </c>
      <c r="AA177" s="151">
        <v>12</v>
      </c>
      <c r="AB177" s="151">
        <v>0</v>
      </c>
      <c r="AC177" s="151">
        <v>49</v>
      </c>
      <c r="BB177" s="151">
        <v>2</v>
      </c>
      <c r="BC177" s="151">
        <f>IF(BB177=1,G177,0)</f>
        <v>0</v>
      </c>
      <c r="BD177" s="151">
        <f>IF(BB177=2,G177,0)</f>
        <v>0</v>
      </c>
      <c r="BE177" s="151">
        <f>IF(BB177=3,G177,0)</f>
        <v>0</v>
      </c>
      <c r="BF177" s="151">
        <f>IF(BB177=4,G177,0)</f>
        <v>0</v>
      </c>
      <c r="BG177" s="151">
        <f>IF(BB177=5,G177,0)</f>
        <v>0</v>
      </c>
      <c r="CA177" s="151">
        <v>12</v>
      </c>
      <c r="CB177" s="151">
        <v>0</v>
      </c>
      <c r="CC177" s="176"/>
      <c r="CD177" s="176"/>
    </row>
    <row r="178" spans="1:82" x14ac:dyDescent="0.2">
      <c r="A178" s="184"/>
      <c r="B178" s="185"/>
      <c r="C178" s="187" t="s">
        <v>304</v>
      </c>
      <c r="D178" s="188"/>
      <c r="E178" s="189">
        <v>0.6804</v>
      </c>
      <c r="F178" s="190"/>
      <c r="G178" s="191"/>
      <c r="I178" s="192"/>
      <c r="K178" s="192"/>
      <c r="M178" s="186" t="s">
        <v>304</v>
      </c>
      <c r="O178" s="186"/>
      <c r="Q178" s="176"/>
    </row>
    <row r="179" spans="1:82" x14ac:dyDescent="0.2">
      <c r="A179" s="184"/>
      <c r="B179" s="185"/>
      <c r="C179" s="187" t="s">
        <v>305</v>
      </c>
      <c r="D179" s="188"/>
      <c r="E179" s="189">
        <v>0.66</v>
      </c>
      <c r="F179" s="190"/>
      <c r="G179" s="191"/>
      <c r="I179" s="192"/>
      <c r="K179" s="192"/>
      <c r="M179" s="186" t="s">
        <v>305</v>
      </c>
      <c r="O179" s="186"/>
      <c r="Q179" s="176"/>
    </row>
    <row r="180" spans="1:82" x14ac:dyDescent="0.2">
      <c r="A180" s="184"/>
      <c r="B180" s="185"/>
      <c r="C180" s="187" t="s">
        <v>306</v>
      </c>
      <c r="D180" s="188"/>
      <c r="E180" s="189">
        <v>0.33750000000000002</v>
      </c>
      <c r="F180" s="190"/>
      <c r="G180" s="191"/>
      <c r="I180" s="192"/>
      <c r="K180" s="192"/>
      <c r="M180" s="186" t="s">
        <v>306</v>
      </c>
      <c r="O180" s="186"/>
      <c r="Q180" s="176"/>
    </row>
    <row r="181" spans="1:82" x14ac:dyDescent="0.2">
      <c r="A181" s="184"/>
      <c r="B181" s="185"/>
      <c r="C181" s="187" t="s">
        <v>307</v>
      </c>
      <c r="D181" s="188"/>
      <c r="E181" s="189">
        <v>0.32479999999999998</v>
      </c>
      <c r="F181" s="190"/>
      <c r="G181" s="191"/>
      <c r="I181" s="192"/>
      <c r="K181" s="192"/>
      <c r="M181" s="186" t="s">
        <v>307</v>
      </c>
      <c r="O181" s="186"/>
      <c r="Q181" s="176"/>
    </row>
    <row r="182" spans="1:82" ht="22.5" x14ac:dyDescent="0.2">
      <c r="A182" s="177">
        <v>56</v>
      </c>
      <c r="B182" s="178" t="s">
        <v>308</v>
      </c>
      <c r="C182" s="179" t="s">
        <v>309</v>
      </c>
      <c r="D182" s="180" t="s">
        <v>158</v>
      </c>
      <c r="E182" s="181">
        <v>2</v>
      </c>
      <c r="F182" s="181">
        <v>0</v>
      </c>
      <c r="G182" s="182">
        <f>E182*F182</f>
        <v>0</v>
      </c>
      <c r="H182" s="183">
        <v>0</v>
      </c>
      <c r="I182" s="183">
        <f>E182*H182</f>
        <v>0</v>
      </c>
      <c r="J182" s="183">
        <v>0</v>
      </c>
      <c r="K182" s="183">
        <f>E182*J182</f>
        <v>0</v>
      </c>
      <c r="Q182" s="176">
        <v>2</v>
      </c>
      <c r="AA182" s="151">
        <v>12</v>
      </c>
      <c r="AB182" s="151">
        <v>0</v>
      </c>
      <c r="AC182" s="151">
        <v>54</v>
      </c>
      <c r="BB182" s="151">
        <v>2</v>
      </c>
      <c r="BC182" s="151">
        <f>IF(BB182=1,G182,0)</f>
        <v>0</v>
      </c>
      <c r="BD182" s="151">
        <f>IF(BB182=2,G182,0)</f>
        <v>0</v>
      </c>
      <c r="BE182" s="151">
        <f>IF(BB182=3,G182,0)</f>
        <v>0</v>
      </c>
      <c r="BF182" s="151">
        <f>IF(BB182=4,G182,0)</f>
        <v>0</v>
      </c>
      <c r="BG182" s="151">
        <f>IF(BB182=5,G182,0)</f>
        <v>0</v>
      </c>
      <c r="CA182" s="151">
        <v>12</v>
      </c>
      <c r="CB182" s="151">
        <v>0</v>
      </c>
      <c r="CC182" s="176"/>
      <c r="CD182" s="176"/>
    </row>
    <row r="183" spans="1:82" x14ac:dyDescent="0.2">
      <c r="A183" s="177">
        <v>57</v>
      </c>
      <c r="B183" s="178" t="s">
        <v>310</v>
      </c>
      <c r="C183" s="179" t="s">
        <v>311</v>
      </c>
      <c r="D183" s="180" t="s">
        <v>205</v>
      </c>
      <c r="E183" s="181">
        <v>7.6357400000000006E-2</v>
      </c>
      <c r="F183" s="181">
        <v>0</v>
      </c>
      <c r="G183" s="182">
        <f>E183*F183</f>
        <v>0</v>
      </c>
      <c r="H183" s="183">
        <v>0</v>
      </c>
      <c r="I183" s="183">
        <f>E183*H183</f>
        <v>0</v>
      </c>
      <c r="J183" s="183">
        <v>0</v>
      </c>
      <c r="K183" s="183">
        <f>E183*J183</f>
        <v>0</v>
      </c>
      <c r="Q183" s="176">
        <v>2</v>
      </c>
      <c r="AA183" s="151">
        <v>7</v>
      </c>
      <c r="AB183" s="151">
        <v>1001</v>
      </c>
      <c r="AC183" s="151">
        <v>5</v>
      </c>
      <c r="BB183" s="151">
        <v>2</v>
      </c>
      <c r="BC183" s="151">
        <f>IF(BB183=1,G183,0)</f>
        <v>0</v>
      </c>
      <c r="BD183" s="151">
        <f>IF(BB183=2,G183,0)</f>
        <v>0</v>
      </c>
      <c r="BE183" s="151">
        <f>IF(BB183=3,G183,0)</f>
        <v>0</v>
      </c>
      <c r="BF183" s="151">
        <f>IF(BB183=4,G183,0)</f>
        <v>0</v>
      </c>
      <c r="BG183" s="151">
        <f>IF(BB183=5,G183,0)</f>
        <v>0</v>
      </c>
      <c r="CA183" s="151">
        <v>7</v>
      </c>
      <c r="CB183" s="151">
        <v>1001</v>
      </c>
      <c r="CC183" s="176"/>
      <c r="CD183" s="176"/>
    </row>
    <row r="184" spans="1:82" x14ac:dyDescent="0.2">
      <c r="A184" s="193"/>
      <c r="B184" s="194" t="s">
        <v>77</v>
      </c>
      <c r="C184" s="195" t="str">
        <f>CONCATENATE(B171," ",C171)</f>
        <v>766 Konstrukce truhlářské</v>
      </c>
      <c r="D184" s="196"/>
      <c r="E184" s="197"/>
      <c r="F184" s="198"/>
      <c r="G184" s="199">
        <f>SUM(G171:G183)</f>
        <v>0</v>
      </c>
      <c r="H184" s="200"/>
      <c r="I184" s="201">
        <f>SUM(I171:I183)</f>
        <v>7.6357399999999992E-2</v>
      </c>
      <c r="J184" s="200"/>
      <c r="K184" s="201">
        <f>SUM(K171:K183)</f>
        <v>0</v>
      </c>
      <c r="Q184" s="176">
        <v>4</v>
      </c>
      <c r="BC184" s="202">
        <f>SUM(BC171:BC183)</f>
        <v>0</v>
      </c>
      <c r="BD184" s="202">
        <f>SUM(BD171:BD183)</f>
        <v>0</v>
      </c>
      <c r="BE184" s="202">
        <f>SUM(BE171:BE183)</f>
        <v>0</v>
      </c>
      <c r="BF184" s="202">
        <f>SUM(BF171:BF183)</f>
        <v>0</v>
      </c>
      <c r="BG184" s="202">
        <f>SUM(BG171:BG183)</f>
        <v>0</v>
      </c>
    </row>
    <row r="185" spans="1:82" x14ac:dyDescent="0.2">
      <c r="A185" s="168" t="s">
        <v>76</v>
      </c>
      <c r="B185" s="169" t="s">
        <v>312</v>
      </c>
      <c r="C185" s="170" t="s">
        <v>313</v>
      </c>
      <c r="D185" s="171"/>
      <c r="E185" s="172"/>
      <c r="F185" s="172"/>
      <c r="G185" s="173"/>
      <c r="H185" s="174"/>
      <c r="I185" s="175"/>
      <c r="J185" s="174"/>
      <c r="K185" s="175"/>
      <c r="Q185" s="176">
        <v>1</v>
      </c>
    </row>
    <row r="186" spans="1:82" x14ac:dyDescent="0.2">
      <c r="A186" s="177">
        <v>58</v>
      </c>
      <c r="B186" s="178" t="s">
        <v>314</v>
      </c>
      <c r="C186" s="179" t="s">
        <v>315</v>
      </c>
      <c r="D186" s="180" t="s">
        <v>89</v>
      </c>
      <c r="E186" s="181">
        <v>19.007999999999999</v>
      </c>
      <c r="F186" s="181">
        <v>0</v>
      </c>
      <c r="G186" s="182">
        <f>E186*F186</f>
        <v>0</v>
      </c>
      <c r="H186" s="183">
        <v>0</v>
      </c>
      <c r="I186" s="183">
        <f>E186*H186</f>
        <v>0</v>
      </c>
      <c r="J186" s="183">
        <v>0</v>
      </c>
      <c r="K186" s="183">
        <f>E186*J186</f>
        <v>0</v>
      </c>
      <c r="Q186" s="176">
        <v>2</v>
      </c>
      <c r="AA186" s="151">
        <v>12</v>
      </c>
      <c r="AB186" s="151">
        <v>0</v>
      </c>
      <c r="AC186" s="151">
        <v>39</v>
      </c>
      <c r="BB186" s="151">
        <v>2</v>
      </c>
      <c r="BC186" s="151">
        <f>IF(BB186=1,G186,0)</f>
        <v>0</v>
      </c>
      <c r="BD186" s="151">
        <f>IF(BB186=2,G186,0)</f>
        <v>0</v>
      </c>
      <c r="BE186" s="151">
        <f>IF(BB186=3,G186,0)</f>
        <v>0</v>
      </c>
      <c r="BF186" s="151">
        <f>IF(BB186=4,G186,0)</f>
        <v>0</v>
      </c>
      <c r="BG186" s="151">
        <f>IF(BB186=5,G186,0)</f>
        <v>0</v>
      </c>
      <c r="CA186" s="151">
        <v>12</v>
      </c>
      <c r="CB186" s="151">
        <v>0</v>
      </c>
      <c r="CC186" s="176"/>
      <c r="CD186" s="176"/>
    </row>
    <row r="187" spans="1:82" x14ac:dyDescent="0.2">
      <c r="A187" s="184"/>
      <c r="B187" s="185"/>
      <c r="C187" s="187" t="s">
        <v>316</v>
      </c>
      <c r="D187" s="188"/>
      <c r="E187" s="189">
        <v>11.952</v>
      </c>
      <c r="F187" s="190"/>
      <c r="G187" s="191"/>
      <c r="I187" s="192"/>
      <c r="K187" s="192"/>
      <c r="M187" s="186" t="s">
        <v>316</v>
      </c>
      <c r="O187" s="186"/>
      <c r="Q187" s="176"/>
    </row>
    <row r="188" spans="1:82" x14ac:dyDescent="0.2">
      <c r="A188" s="184"/>
      <c r="B188" s="185"/>
      <c r="C188" s="187" t="s">
        <v>317</v>
      </c>
      <c r="D188" s="188"/>
      <c r="E188" s="189">
        <v>7.056</v>
      </c>
      <c r="F188" s="190"/>
      <c r="G188" s="191"/>
      <c r="I188" s="192"/>
      <c r="K188" s="192"/>
      <c r="M188" s="186" t="s">
        <v>317</v>
      </c>
      <c r="O188" s="186"/>
      <c r="Q188" s="176"/>
    </row>
    <row r="189" spans="1:82" x14ac:dyDescent="0.2">
      <c r="A189" s="184"/>
      <c r="B189" s="185"/>
      <c r="C189" s="187" t="s">
        <v>93</v>
      </c>
      <c r="D189" s="188"/>
      <c r="E189" s="189">
        <v>0</v>
      </c>
      <c r="F189" s="190"/>
      <c r="G189" s="191"/>
      <c r="I189" s="192"/>
      <c r="K189" s="192"/>
      <c r="M189" s="186" t="s">
        <v>93</v>
      </c>
      <c r="O189" s="186"/>
      <c r="Q189" s="176"/>
    </row>
    <row r="190" spans="1:82" x14ac:dyDescent="0.2">
      <c r="A190" s="184"/>
      <c r="B190" s="185"/>
      <c r="C190" s="187" t="s">
        <v>318</v>
      </c>
      <c r="D190" s="188"/>
      <c r="E190" s="189">
        <v>0</v>
      </c>
      <c r="F190" s="190"/>
      <c r="G190" s="191"/>
      <c r="I190" s="192"/>
      <c r="K190" s="192"/>
      <c r="M190" s="186" t="s">
        <v>318</v>
      </c>
      <c r="O190" s="186"/>
      <c r="Q190" s="176"/>
    </row>
    <row r="191" spans="1:82" x14ac:dyDescent="0.2">
      <c r="A191" s="184"/>
      <c r="B191" s="185"/>
      <c r="C191" s="187" t="s">
        <v>319</v>
      </c>
      <c r="D191" s="188"/>
      <c r="E191" s="189">
        <v>0</v>
      </c>
      <c r="F191" s="190"/>
      <c r="G191" s="191"/>
      <c r="I191" s="192"/>
      <c r="K191" s="192"/>
      <c r="M191" s="186" t="s">
        <v>319</v>
      </c>
      <c r="O191" s="186"/>
      <c r="Q191" s="176"/>
    </row>
    <row r="192" spans="1:82" x14ac:dyDescent="0.2">
      <c r="A192" s="177">
        <v>59</v>
      </c>
      <c r="B192" s="178" t="s">
        <v>320</v>
      </c>
      <c r="C192" s="179" t="s">
        <v>321</v>
      </c>
      <c r="D192" s="180" t="s">
        <v>61</v>
      </c>
      <c r="E192" s="181"/>
      <c r="F192" s="181">
        <v>0</v>
      </c>
      <c r="G192" s="182">
        <f>E192*F192</f>
        <v>0</v>
      </c>
      <c r="H192" s="183">
        <v>0</v>
      </c>
      <c r="I192" s="183">
        <f>E192*H192</f>
        <v>0</v>
      </c>
      <c r="J192" s="183">
        <v>0</v>
      </c>
      <c r="K192" s="183">
        <f>E192*J192</f>
        <v>0</v>
      </c>
      <c r="Q192" s="176">
        <v>2</v>
      </c>
      <c r="AA192" s="151">
        <v>7</v>
      </c>
      <c r="AB192" s="151">
        <v>1002</v>
      </c>
      <c r="AC192" s="151">
        <v>5</v>
      </c>
      <c r="BB192" s="151">
        <v>2</v>
      </c>
      <c r="BC192" s="151">
        <f>IF(BB192=1,G192,0)</f>
        <v>0</v>
      </c>
      <c r="BD192" s="151">
        <f>IF(BB192=2,G192,0)</f>
        <v>0</v>
      </c>
      <c r="BE192" s="151">
        <f>IF(BB192=3,G192,0)</f>
        <v>0</v>
      </c>
      <c r="BF192" s="151">
        <f>IF(BB192=4,G192,0)</f>
        <v>0</v>
      </c>
      <c r="BG192" s="151">
        <f>IF(BB192=5,G192,0)</f>
        <v>0</v>
      </c>
      <c r="CA192" s="151">
        <v>7</v>
      </c>
      <c r="CB192" s="151">
        <v>1002</v>
      </c>
      <c r="CC192" s="176"/>
      <c r="CD192" s="176"/>
    </row>
    <row r="193" spans="1:82" x14ac:dyDescent="0.2">
      <c r="A193" s="193"/>
      <c r="B193" s="194" t="s">
        <v>77</v>
      </c>
      <c r="C193" s="195" t="str">
        <f>CONCATENATE(B185," ",C185)</f>
        <v>767 Konstrukce zámečnické</v>
      </c>
      <c r="D193" s="196"/>
      <c r="E193" s="197"/>
      <c r="F193" s="198"/>
      <c r="G193" s="199">
        <f>SUM(G185:G192)</f>
        <v>0</v>
      </c>
      <c r="H193" s="200"/>
      <c r="I193" s="201">
        <f>SUM(I185:I192)</f>
        <v>0</v>
      </c>
      <c r="J193" s="200"/>
      <c r="K193" s="201">
        <f>SUM(K185:K192)</f>
        <v>0</v>
      </c>
      <c r="Q193" s="176">
        <v>4</v>
      </c>
      <c r="BC193" s="202">
        <f>SUM(BC185:BC192)</f>
        <v>0</v>
      </c>
      <c r="BD193" s="202">
        <f>SUM(BD185:BD192)</f>
        <v>0</v>
      </c>
      <c r="BE193" s="202">
        <f>SUM(BE185:BE192)</f>
        <v>0</v>
      </c>
      <c r="BF193" s="202">
        <f>SUM(BF185:BF192)</f>
        <v>0</v>
      </c>
      <c r="BG193" s="202">
        <f>SUM(BG185:BG192)</f>
        <v>0</v>
      </c>
    </row>
    <row r="194" spans="1:82" x14ac:dyDescent="0.2">
      <c r="A194" s="168" t="s">
        <v>76</v>
      </c>
      <c r="B194" s="169" t="s">
        <v>322</v>
      </c>
      <c r="C194" s="170" t="s">
        <v>323</v>
      </c>
      <c r="D194" s="171"/>
      <c r="E194" s="172"/>
      <c r="F194" s="172"/>
      <c r="G194" s="173"/>
      <c r="H194" s="174"/>
      <c r="I194" s="175"/>
      <c r="J194" s="174"/>
      <c r="K194" s="175"/>
      <c r="Q194" s="176">
        <v>1</v>
      </c>
    </row>
    <row r="195" spans="1:82" ht="22.5" x14ac:dyDescent="0.2">
      <c r="A195" s="177">
        <v>60</v>
      </c>
      <c r="B195" s="178" t="s">
        <v>324</v>
      </c>
      <c r="C195" s="179" t="s">
        <v>325</v>
      </c>
      <c r="D195" s="180" t="s">
        <v>89</v>
      </c>
      <c r="E195" s="181">
        <v>25.348800000000001</v>
      </c>
      <c r="F195" s="181">
        <v>0</v>
      </c>
      <c r="G195" s="182">
        <f>E195*F195</f>
        <v>0</v>
      </c>
      <c r="H195" s="183">
        <v>2.1000000000000001E-4</v>
      </c>
      <c r="I195" s="183">
        <f>E195*H195</f>
        <v>5.323248E-3</v>
      </c>
      <c r="J195" s="183">
        <v>0</v>
      </c>
      <c r="K195" s="183">
        <f>E195*J195</f>
        <v>0</v>
      </c>
      <c r="Q195" s="176">
        <v>2</v>
      </c>
      <c r="AA195" s="151">
        <v>1</v>
      </c>
      <c r="AB195" s="151">
        <v>7</v>
      </c>
      <c r="AC195" s="151">
        <v>7</v>
      </c>
      <c r="BB195" s="151">
        <v>2</v>
      </c>
      <c r="BC195" s="151">
        <f>IF(BB195=1,G195,0)</f>
        <v>0</v>
      </c>
      <c r="BD195" s="151">
        <f>IF(BB195=2,G195,0)</f>
        <v>0</v>
      </c>
      <c r="BE195" s="151">
        <f>IF(BB195=3,G195,0)</f>
        <v>0</v>
      </c>
      <c r="BF195" s="151">
        <f>IF(BB195=4,G195,0)</f>
        <v>0</v>
      </c>
      <c r="BG195" s="151">
        <f>IF(BB195=5,G195,0)</f>
        <v>0</v>
      </c>
      <c r="CA195" s="151">
        <v>1</v>
      </c>
      <c r="CB195" s="151">
        <v>7</v>
      </c>
      <c r="CC195" s="176"/>
      <c r="CD195" s="176"/>
    </row>
    <row r="196" spans="1:82" ht="22.5" x14ac:dyDescent="0.2">
      <c r="A196" s="177">
        <v>61</v>
      </c>
      <c r="B196" s="178" t="s">
        <v>326</v>
      </c>
      <c r="C196" s="179" t="s">
        <v>327</v>
      </c>
      <c r="D196" s="180" t="s">
        <v>89</v>
      </c>
      <c r="E196" s="181">
        <v>25.348800000000001</v>
      </c>
      <c r="F196" s="181">
        <v>0</v>
      </c>
      <c r="G196" s="182">
        <f>E196*F196</f>
        <v>0</v>
      </c>
      <c r="H196" s="183">
        <v>8.5100000000000002E-3</v>
      </c>
      <c r="I196" s="183">
        <f>E196*H196</f>
        <v>0.21571828800000001</v>
      </c>
      <c r="J196" s="183">
        <v>0</v>
      </c>
      <c r="K196" s="183">
        <f>E196*J196</f>
        <v>0</v>
      </c>
      <c r="Q196" s="176">
        <v>2</v>
      </c>
      <c r="AA196" s="151">
        <v>1</v>
      </c>
      <c r="AB196" s="151">
        <v>7</v>
      </c>
      <c r="AC196" s="151">
        <v>7</v>
      </c>
      <c r="BB196" s="151">
        <v>2</v>
      </c>
      <c r="BC196" s="151">
        <f>IF(BB196=1,G196,0)</f>
        <v>0</v>
      </c>
      <c r="BD196" s="151">
        <f>IF(BB196=2,G196,0)</f>
        <v>0</v>
      </c>
      <c r="BE196" s="151">
        <f>IF(BB196=3,G196,0)</f>
        <v>0</v>
      </c>
      <c r="BF196" s="151">
        <f>IF(BB196=4,G196,0)</f>
        <v>0</v>
      </c>
      <c r="BG196" s="151">
        <f>IF(BB196=5,G196,0)</f>
        <v>0</v>
      </c>
      <c r="CA196" s="151">
        <v>1</v>
      </c>
      <c r="CB196" s="151">
        <v>7</v>
      </c>
      <c r="CC196" s="176"/>
      <c r="CD196" s="176"/>
    </row>
    <row r="197" spans="1:82" x14ac:dyDescent="0.2">
      <c r="A197" s="177">
        <v>62</v>
      </c>
      <c r="B197" s="178" t="s">
        <v>328</v>
      </c>
      <c r="C197" s="179" t="s">
        <v>329</v>
      </c>
      <c r="D197" s="180" t="s">
        <v>89</v>
      </c>
      <c r="E197" s="181">
        <v>7.6528</v>
      </c>
      <c r="F197" s="181">
        <v>0</v>
      </c>
      <c r="G197" s="182">
        <f>E197*F197</f>
        <v>0</v>
      </c>
      <c r="H197" s="183">
        <v>0</v>
      </c>
      <c r="I197" s="183">
        <f>E197*H197</f>
        <v>0</v>
      </c>
      <c r="J197" s="183">
        <v>0</v>
      </c>
      <c r="K197" s="183">
        <f>E197*J197</f>
        <v>0</v>
      </c>
      <c r="Q197" s="176">
        <v>2</v>
      </c>
      <c r="AA197" s="151">
        <v>1</v>
      </c>
      <c r="AB197" s="151">
        <v>7</v>
      </c>
      <c r="AC197" s="151">
        <v>7</v>
      </c>
      <c r="BB197" s="151">
        <v>2</v>
      </c>
      <c r="BC197" s="151">
        <f>IF(BB197=1,G197,0)</f>
        <v>0</v>
      </c>
      <c r="BD197" s="151">
        <f>IF(BB197=2,G197,0)</f>
        <v>0</v>
      </c>
      <c r="BE197" s="151">
        <f>IF(BB197=3,G197,0)</f>
        <v>0</v>
      </c>
      <c r="BF197" s="151">
        <f>IF(BB197=4,G197,0)</f>
        <v>0</v>
      </c>
      <c r="BG197" s="151">
        <f>IF(BB197=5,G197,0)</f>
        <v>0</v>
      </c>
      <c r="CA197" s="151">
        <v>1</v>
      </c>
      <c r="CB197" s="151">
        <v>7</v>
      </c>
      <c r="CC197" s="176"/>
      <c r="CD197" s="176"/>
    </row>
    <row r="198" spans="1:82" x14ac:dyDescent="0.2">
      <c r="A198" s="184"/>
      <c r="B198" s="185"/>
      <c r="C198" s="187" t="s">
        <v>330</v>
      </c>
      <c r="D198" s="188"/>
      <c r="E198" s="189">
        <v>3.3456000000000001</v>
      </c>
      <c r="F198" s="190"/>
      <c r="G198" s="191"/>
      <c r="I198" s="192"/>
      <c r="K198" s="192"/>
      <c r="M198" s="186" t="s">
        <v>330</v>
      </c>
      <c r="O198" s="186"/>
      <c r="Q198" s="176"/>
    </row>
    <row r="199" spans="1:82" x14ac:dyDescent="0.2">
      <c r="A199" s="184"/>
      <c r="B199" s="185"/>
      <c r="C199" s="187" t="s">
        <v>331</v>
      </c>
      <c r="D199" s="188"/>
      <c r="E199" s="189">
        <v>4.3071999999999999</v>
      </c>
      <c r="F199" s="190"/>
      <c r="G199" s="191"/>
      <c r="I199" s="192"/>
      <c r="K199" s="192"/>
      <c r="M199" s="186" t="s">
        <v>331</v>
      </c>
      <c r="O199" s="186"/>
      <c r="Q199" s="176"/>
    </row>
    <row r="200" spans="1:82" x14ac:dyDescent="0.2">
      <c r="A200" s="177">
        <v>63</v>
      </c>
      <c r="B200" s="178" t="s">
        <v>332</v>
      </c>
      <c r="C200" s="179" t="s">
        <v>333</v>
      </c>
      <c r="D200" s="180" t="s">
        <v>89</v>
      </c>
      <c r="E200" s="181">
        <v>26.616199999999999</v>
      </c>
      <c r="F200" s="181">
        <v>0</v>
      </c>
      <c r="G200" s="182">
        <f>E200*F200</f>
        <v>0</v>
      </c>
      <c r="H200" s="183">
        <v>1.9199999999999998E-2</v>
      </c>
      <c r="I200" s="183">
        <f>E200*H200</f>
        <v>0.51103103999999999</v>
      </c>
      <c r="J200" s="183">
        <v>0</v>
      </c>
      <c r="K200" s="183">
        <f>E200*J200</f>
        <v>0</v>
      </c>
      <c r="Q200" s="176">
        <v>2</v>
      </c>
      <c r="AA200" s="151">
        <v>12</v>
      </c>
      <c r="AB200" s="151">
        <v>0</v>
      </c>
      <c r="AC200" s="151">
        <v>15</v>
      </c>
      <c r="BB200" s="151">
        <v>2</v>
      </c>
      <c r="BC200" s="151">
        <f>IF(BB200=1,G200,0)</f>
        <v>0</v>
      </c>
      <c r="BD200" s="151">
        <f>IF(BB200=2,G200,0)</f>
        <v>0</v>
      </c>
      <c r="BE200" s="151">
        <f>IF(BB200=3,G200,0)</f>
        <v>0</v>
      </c>
      <c r="BF200" s="151">
        <f>IF(BB200=4,G200,0)</f>
        <v>0</v>
      </c>
      <c r="BG200" s="151">
        <f>IF(BB200=5,G200,0)</f>
        <v>0</v>
      </c>
      <c r="CA200" s="151">
        <v>12</v>
      </c>
      <c r="CB200" s="151">
        <v>0</v>
      </c>
      <c r="CC200" s="176"/>
      <c r="CD200" s="176"/>
    </row>
    <row r="201" spans="1:82" x14ac:dyDescent="0.2">
      <c r="A201" s="184"/>
      <c r="B201" s="185"/>
      <c r="C201" s="187" t="s">
        <v>334</v>
      </c>
      <c r="D201" s="188"/>
      <c r="E201" s="189">
        <v>26.616199999999999</v>
      </c>
      <c r="F201" s="190"/>
      <c r="G201" s="191"/>
      <c r="I201" s="192"/>
      <c r="K201" s="192"/>
      <c r="M201" s="186" t="s">
        <v>334</v>
      </c>
      <c r="O201" s="186"/>
      <c r="Q201" s="176"/>
    </row>
    <row r="202" spans="1:82" x14ac:dyDescent="0.2">
      <c r="A202" s="177">
        <v>64</v>
      </c>
      <c r="B202" s="178" t="s">
        <v>335</v>
      </c>
      <c r="C202" s="179" t="s">
        <v>336</v>
      </c>
      <c r="D202" s="180" t="s">
        <v>205</v>
      </c>
      <c r="E202" s="181">
        <v>0.73207257599999997</v>
      </c>
      <c r="F202" s="181">
        <v>0</v>
      </c>
      <c r="G202" s="182">
        <f>E202*F202</f>
        <v>0</v>
      </c>
      <c r="H202" s="183">
        <v>0</v>
      </c>
      <c r="I202" s="183">
        <f>E202*H202</f>
        <v>0</v>
      </c>
      <c r="J202" s="183">
        <v>0</v>
      </c>
      <c r="K202" s="183">
        <f>E202*J202</f>
        <v>0</v>
      </c>
      <c r="Q202" s="176">
        <v>2</v>
      </c>
      <c r="AA202" s="151">
        <v>7</v>
      </c>
      <c r="AB202" s="151">
        <v>1001</v>
      </c>
      <c r="AC202" s="151">
        <v>5</v>
      </c>
      <c r="BB202" s="151">
        <v>2</v>
      </c>
      <c r="BC202" s="151">
        <f>IF(BB202=1,G202,0)</f>
        <v>0</v>
      </c>
      <c r="BD202" s="151">
        <f>IF(BB202=2,G202,0)</f>
        <v>0</v>
      </c>
      <c r="BE202" s="151">
        <f>IF(BB202=3,G202,0)</f>
        <v>0</v>
      </c>
      <c r="BF202" s="151">
        <f>IF(BB202=4,G202,0)</f>
        <v>0</v>
      </c>
      <c r="BG202" s="151">
        <f>IF(BB202=5,G202,0)</f>
        <v>0</v>
      </c>
      <c r="CA202" s="151">
        <v>7</v>
      </c>
      <c r="CB202" s="151">
        <v>1001</v>
      </c>
      <c r="CC202" s="176"/>
      <c r="CD202" s="176"/>
    </row>
    <row r="203" spans="1:82" x14ac:dyDescent="0.2">
      <c r="A203" s="193"/>
      <c r="B203" s="194" t="s">
        <v>77</v>
      </c>
      <c r="C203" s="195" t="str">
        <f>CONCATENATE(B194," ",C194)</f>
        <v>771 Podlahy z dlaždic a obklady</v>
      </c>
      <c r="D203" s="196"/>
      <c r="E203" s="197"/>
      <c r="F203" s="198"/>
      <c r="G203" s="199">
        <f>SUM(G194:G202)</f>
        <v>0</v>
      </c>
      <c r="H203" s="200"/>
      <c r="I203" s="201">
        <f>SUM(I194:I202)</f>
        <v>0.73207257599999997</v>
      </c>
      <c r="J203" s="200"/>
      <c r="K203" s="201">
        <f>SUM(K194:K202)</f>
        <v>0</v>
      </c>
      <c r="Q203" s="176">
        <v>4</v>
      </c>
      <c r="BC203" s="202">
        <f>SUM(BC194:BC202)</f>
        <v>0</v>
      </c>
      <c r="BD203" s="202">
        <f>SUM(BD194:BD202)</f>
        <v>0</v>
      </c>
      <c r="BE203" s="202">
        <f>SUM(BE194:BE202)</f>
        <v>0</v>
      </c>
      <c r="BF203" s="202">
        <f>SUM(BF194:BF202)</f>
        <v>0</v>
      </c>
      <c r="BG203" s="202">
        <f>SUM(BG194:BG202)</f>
        <v>0</v>
      </c>
    </row>
    <row r="204" spans="1:82" x14ac:dyDescent="0.2">
      <c r="A204" s="168" t="s">
        <v>76</v>
      </c>
      <c r="B204" s="169" t="s">
        <v>337</v>
      </c>
      <c r="C204" s="170" t="s">
        <v>338</v>
      </c>
      <c r="D204" s="171"/>
      <c r="E204" s="172"/>
      <c r="F204" s="172"/>
      <c r="G204" s="173"/>
      <c r="H204" s="174"/>
      <c r="I204" s="175"/>
      <c r="J204" s="174"/>
      <c r="K204" s="175"/>
      <c r="Q204" s="176">
        <v>1</v>
      </c>
    </row>
    <row r="205" spans="1:82" ht="22.5" x14ac:dyDescent="0.2">
      <c r="A205" s="177">
        <v>65</v>
      </c>
      <c r="B205" s="178" t="s">
        <v>339</v>
      </c>
      <c r="C205" s="179" t="s">
        <v>340</v>
      </c>
      <c r="D205" s="180" t="s">
        <v>89</v>
      </c>
      <c r="E205" s="181">
        <v>80.5</v>
      </c>
      <c r="F205" s="181">
        <v>0</v>
      </c>
      <c r="G205" s="182">
        <f>E205*F205</f>
        <v>0</v>
      </c>
      <c r="H205" s="183">
        <v>1.6000000000000001E-4</v>
      </c>
      <c r="I205" s="183">
        <f>E205*H205</f>
        <v>1.2880000000000001E-2</v>
      </c>
      <c r="J205" s="183">
        <v>0</v>
      </c>
      <c r="K205" s="183">
        <f>E205*J205</f>
        <v>0</v>
      </c>
      <c r="Q205" s="176">
        <v>2</v>
      </c>
      <c r="AA205" s="151">
        <v>1</v>
      </c>
      <c r="AB205" s="151">
        <v>7</v>
      </c>
      <c r="AC205" s="151">
        <v>7</v>
      </c>
      <c r="BB205" s="151">
        <v>2</v>
      </c>
      <c r="BC205" s="151">
        <f>IF(BB205=1,G205,0)</f>
        <v>0</v>
      </c>
      <c r="BD205" s="151">
        <f>IF(BB205=2,G205,0)</f>
        <v>0</v>
      </c>
      <c r="BE205" s="151">
        <f>IF(BB205=3,G205,0)</f>
        <v>0</v>
      </c>
      <c r="BF205" s="151">
        <f>IF(BB205=4,G205,0)</f>
        <v>0</v>
      </c>
      <c r="BG205" s="151">
        <f>IF(BB205=5,G205,0)</f>
        <v>0</v>
      </c>
      <c r="CA205" s="151">
        <v>1</v>
      </c>
      <c r="CB205" s="151">
        <v>7</v>
      </c>
      <c r="CC205" s="176"/>
      <c r="CD205" s="176"/>
    </row>
    <row r="206" spans="1:82" x14ac:dyDescent="0.2">
      <c r="A206" s="184"/>
      <c r="B206" s="185"/>
      <c r="C206" s="187" t="s">
        <v>341</v>
      </c>
      <c r="D206" s="188"/>
      <c r="E206" s="189">
        <v>80.5</v>
      </c>
      <c r="F206" s="190"/>
      <c r="G206" s="191"/>
      <c r="I206" s="192"/>
      <c r="K206" s="192"/>
      <c r="M206" s="186" t="s">
        <v>341</v>
      </c>
      <c r="O206" s="186"/>
      <c r="Q206" s="176"/>
    </row>
    <row r="207" spans="1:82" ht="22.5" x14ac:dyDescent="0.2">
      <c r="A207" s="177">
        <v>66</v>
      </c>
      <c r="B207" s="178" t="s">
        <v>342</v>
      </c>
      <c r="C207" s="179" t="s">
        <v>343</v>
      </c>
      <c r="D207" s="180" t="s">
        <v>89</v>
      </c>
      <c r="E207" s="181">
        <v>80.5</v>
      </c>
      <c r="F207" s="181">
        <v>0</v>
      </c>
      <c r="G207" s="182">
        <f>E207*F207</f>
        <v>0</v>
      </c>
      <c r="H207" s="183">
        <v>5.3499999999999997E-3</v>
      </c>
      <c r="I207" s="183">
        <f>E207*H207</f>
        <v>0.43067499999999997</v>
      </c>
      <c r="J207" s="183">
        <v>0</v>
      </c>
      <c r="K207" s="183">
        <f>E207*J207</f>
        <v>0</v>
      </c>
      <c r="Q207" s="176">
        <v>2</v>
      </c>
      <c r="AA207" s="151">
        <v>1</v>
      </c>
      <c r="AB207" s="151">
        <v>7</v>
      </c>
      <c r="AC207" s="151">
        <v>7</v>
      </c>
      <c r="BB207" s="151">
        <v>2</v>
      </c>
      <c r="BC207" s="151">
        <f>IF(BB207=1,G207,0)</f>
        <v>0</v>
      </c>
      <c r="BD207" s="151">
        <f>IF(BB207=2,G207,0)</f>
        <v>0</v>
      </c>
      <c r="BE207" s="151">
        <f>IF(BB207=3,G207,0)</f>
        <v>0</v>
      </c>
      <c r="BF207" s="151">
        <f>IF(BB207=4,G207,0)</f>
        <v>0</v>
      </c>
      <c r="BG207" s="151">
        <f>IF(BB207=5,G207,0)</f>
        <v>0</v>
      </c>
      <c r="CA207" s="151">
        <v>1</v>
      </c>
      <c r="CB207" s="151">
        <v>7</v>
      </c>
      <c r="CC207" s="176"/>
      <c r="CD207" s="176"/>
    </row>
    <row r="208" spans="1:82" x14ac:dyDescent="0.2">
      <c r="A208" s="184"/>
      <c r="B208" s="185"/>
      <c r="C208" s="187" t="s">
        <v>140</v>
      </c>
      <c r="D208" s="188"/>
      <c r="E208" s="189">
        <v>80.5</v>
      </c>
      <c r="F208" s="190"/>
      <c r="G208" s="191"/>
      <c r="I208" s="192"/>
      <c r="K208" s="192"/>
      <c r="M208" s="186" t="s">
        <v>140</v>
      </c>
      <c r="O208" s="186"/>
      <c r="Q208" s="176"/>
    </row>
    <row r="209" spans="1:82" ht="22.5" x14ac:dyDescent="0.2">
      <c r="A209" s="177">
        <v>67</v>
      </c>
      <c r="B209" s="178" t="s">
        <v>344</v>
      </c>
      <c r="C209" s="179" t="s">
        <v>345</v>
      </c>
      <c r="D209" s="180" t="s">
        <v>98</v>
      </c>
      <c r="E209" s="181">
        <v>94.08</v>
      </c>
      <c r="F209" s="181">
        <v>0</v>
      </c>
      <c r="G209" s="182">
        <f>E209*F209</f>
        <v>0</v>
      </c>
      <c r="H209" s="183">
        <v>0</v>
      </c>
      <c r="I209" s="183">
        <f>E209*H209</f>
        <v>0</v>
      </c>
      <c r="J209" s="183">
        <v>0</v>
      </c>
      <c r="K209" s="183">
        <f>E209*J209</f>
        <v>0</v>
      </c>
      <c r="Q209" s="176">
        <v>2</v>
      </c>
      <c r="AA209" s="151">
        <v>1</v>
      </c>
      <c r="AB209" s="151">
        <v>7</v>
      </c>
      <c r="AC209" s="151">
        <v>7</v>
      </c>
      <c r="BB209" s="151">
        <v>2</v>
      </c>
      <c r="BC209" s="151">
        <f>IF(BB209=1,G209,0)</f>
        <v>0</v>
      </c>
      <c r="BD209" s="151">
        <f>IF(BB209=2,G209,0)</f>
        <v>0</v>
      </c>
      <c r="BE209" s="151">
        <f>IF(BB209=3,G209,0)</f>
        <v>0</v>
      </c>
      <c r="BF209" s="151">
        <f>IF(BB209=4,G209,0)</f>
        <v>0</v>
      </c>
      <c r="BG209" s="151">
        <f>IF(BB209=5,G209,0)</f>
        <v>0</v>
      </c>
      <c r="CA209" s="151">
        <v>1</v>
      </c>
      <c r="CB209" s="151">
        <v>7</v>
      </c>
      <c r="CC209" s="176"/>
      <c r="CD209" s="176"/>
    </row>
    <row r="210" spans="1:82" x14ac:dyDescent="0.2">
      <c r="A210" s="184"/>
      <c r="B210" s="185"/>
      <c r="C210" s="187" t="s">
        <v>346</v>
      </c>
      <c r="D210" s="188"/>
      <c r="E210" s="189">
        <v>48</v>
      </c>
      <c r="F210" s="190"/>
      <c r="G210" s="191"/>
      <c r="I210" s="192"/>
      <c r="K210" s="192"/>
      <c r="M210" s="186" t="s">
        <v>346</v>
      </c>
      <c r="O210" s="186"/>
      <c r="Q210" s="176"/>
    </row>
    <row r="211" spans="1:82" x14ac:dyDescent="0.2">
      <c r="A211" s="184"/>
      <c r="B211" s="185"/>
      <c r="C211" s="187" t="s">
        <v>347</v>
      </c>
      <c r="D211" s="188"/>
      <c r="E211" s="189">
        <v>7.9</v>
      </c>
      <c r="F211" s="190"/>
      <c r="G211" s="191"/>
      <c r="I211" s="192"/>
      <c r="K211" s="192"/>
      <c r="M211" s="186" t="s">
        <v>347</v>
      </c>
      <c r="O211" s="186"/>
      <c r="Q211" s="176"/>
    </row>
    <row r="212" spans="1:82" x14ac:dyDescent="0.2">
      <c r="A212" s="184"/>
      <c r="B212" s="185"/>
      <c r="C212" s="187" t="s">
        <v>348</v>
      </c>
      <c r="D212" s="188"/>
      <c r="E212" s="189">
        <v>11</v>
      </c>
      <c r="F212" s="190"/>
      <c r="G212" s="191"/>
      <c r="I212" s="192"/>
      <c r="K212" s="192"/>
      <c r="M212" s="186" t="s">
        <v>348</v>
      </c>
      <c r="O212" s="186"/>
      <c r="Q212" s="176"/>
    </row>
    <row r="213" spans="1:82" x14ac:dyDescent="0.2">
      <c r="A213" s="184"/>
      <c r="B213" s="185"/>
      <c r="C213" s="187" t="s">
        <v>349</v>
      </c>
      <c r="D213" s="188"/>
      <c r="E213" s="189">
        <v>9.36</v>
      </c>
      <c r="F213" s="190"/>
      <c r="G213" s="191"/>
      <c r="I213" s="192"/>
      <c r="K213" s="192"/>
      <c r="M213" s="186" t="s">
        <v>349</v>
      </c>
      <c r="O213" s="186"/>
      <c r="Q213" s="176"/>
    </row>
    <row r="214" spans="1:82" x14ac:dyDescent="0.2">
      <c r="A214" s="184"/>
      <c r="B214" s="185"/>
      <c r="C214" s="187" t="s">
        <v>350</v>
      </c>
      <c r="D214" s="188"/>
      <c r="E214" s="189">
        <v>8.4</v>
      </c>
      <c r="F214" s="190"/>
      <c r="G214" s="191"/>
      <c r="I214" s="192"/>
      <c r="K214" s="192"/>
      <c r="M214" s="186" t="s">
        <v>350</v>
      </c>
      <c r="O214" s="186"/>
      <c r="Q214" s="176"/>
    </row>
    <row r="215" spans="1:82" x14ac:dyDescent="0.2">
      <c r="A215" s="184"/>
      <c r="B215" s="185"/>
      <c r="C215" s="187" t="s">
        <v>351</v>
      </c>
      <c r="D215" s="188"/>
      <c r="E215" s="189">
        <v>9.42</v>
      </c>
      <c r="F215" s="190"/>
      <c r="G215" s="191"/>
      <c r="I215" s="192"/>
      <c r="K215" s="192"/>
      <c r="M215" s="186" t="s">
        <v>351</v>
      </c>
      <c r="O215" s="186"/>
      <c r="Q215" s="176"/>
    </row>
    <row r="216" spans="1:82" ht="22.5" x14ac:dyDescent="0.2">
      <c r="A216" s="177">
        <v>68</v>
      </c>
      <c r="B216" s="178" t="s">
        <v>352</v>
      </c>
      <c r="C216" s="179" t="s">
        <v>353</v>
      </c>
      <c r="D216" s="180" t="s">
        <v>98</v>
      </c>
      <c r="E216" s="181">
        <v>2.5499999999999998</v>
      </c>
      <c r="F216" s="181">
        <v>0</v>
      </c>
      <c r="G216" s="182">
        <f>E216*F216</f>
        <v>0</v>
      </c>
      <c r="H216" s="183">
        <v>1.5100000000000001E-3</v>
      </c>
      <c r="I216" s="183">
        <f>E216*H216</f>
        <v>3.8504999999999998E-3</v>
      </c>
      <c r="J216" s="183">
        <v>0</v>
      </c>
      <c r="K216" s="183">
        <f>E216*J216</f>
        <v>0</v>
      </c>
      <c r="Q216" s="176">
        <v>2</v>
      </c>
      <c r="AA216" s="151">
        <v>1</v>
      </c>
      <c r="AB216" s="151">
        <v>7</v>
      </c>
      <c r="AC216" s="151">
        <v>7</v>
      </c>
      <c r="BB216" s="151">
        <v>2</v>
      </c>
      <c r="BC216" s="151">
        <f>IF(BB216=1,G216,0)</f>
        <v>0</v>
      </c>
      <c r="BD216" s="151">
        <f>IF(BB216=2,G216,0)</f>
        <v>0</v>
      </c>
      <c r="BE216" s="151">
        <f>IF(BB216=3,G216,0)</f>
        <v>0</v>
      </c>
      <c r="BF216" s="151">
        <f>IF(BB216=4,G216,0)</f>
        <v>0</v>
      </c>
      <c r="BG216" s="151">
        <f>IF(BB216=5,G216,0)</f>
        <v>0</v>
      </c>
      <c r="CA216" s="151">
        <v>1</v>
      </c>
      <c r="CB216" s="151">
        <v>7</v>
      </c>
      <c r="CC216" s="176"/>
      <c r="CD216" s="176"/>
    </row>
    <row r="217" spans="1:82" x14ac:dyDescent="0.2">
      <c r="A217" s="184"/>
      <c r="B217" s="185"/>
      <c r="C217" s="187" t="s">
        <v>354</v>
      </c>
      <c r="D217" s="188"/>
      <c r="E217" s="189">
        <v>2.5499999999999998</v>
      </c>
      <c r="F217" s="190"/>
      <c r="G217" s="191"/>
      <c r="I217" s="192"/>
      <c r="K217" s="192"/>
      <c r="M217" s="186" t="s">
        <v>354</v>
      </c>
      <c r="O217" s="186"/>
      <c r="Q217" s="176"/>
    </row>
    <row r="218" spans="1:82" ht="22.5" x14ac:dyDescent="0.2">
      <c r="A218" s="177">
        <v>69</v>
      </c>
      <c r="B218" s="178" t="s">
        <v>355</v>
      </c>
      <c r="C218" s="179" t="s">
        <v>356</v>
      </c>
      <c r="D218" s="180" t="s">
        <v>98</v>
      </c>
      <c r="E218" s="181">
        <v>94.08</v>
      </c>
      <c r="F218" s="181">
        <v>0</v>
      </c>
      <c r="G218" s="182">
        <f>E218*F218</f>
        <v>0</v>
      </c>
      <c r="H218" s="183">
        <v>2.2000000000000001E-4</v>
      </c>
      <c r="I218" s="183">
        <f>E218*H218</f>
        <v>2.06976E-2</v>
      </c>
      <c r="J218" s="183">
        <v>0</v>
      </c>
      <c r="K218" s="183">
        <f>E218*J218</f>
        <v>0</v>
      </c>
      <c r="Q218" s="176">
        <v>2</v>
      </c>
      <c r="AA218" s="151">
        <v>12</v>
      </c>
      <c r="AB218" s="151">
        <v>0</v>
      </c>
      <c r="AC218" s="151">
        <v>36</v>
      </c>
      <c r="BB218" s="151">
        <v>2</v>
      </c>
      <c r="BC218" s="151">
        <f>IF(BB218=1,G218,0)</f>
        <v>0</v>
      </c>
      <c r="BD218" s="151">
        <f>IF(BB218=2,G218,0)</f>
        <v>0</v>
      </c>
      <c r="BE218" s="151">
        <f>IF(BB218=3,G218,0)</f>
        <v>0</v>
      </c>
      <c r="BF218" s="151">
        <f>IF(BB218=4,G218,0)</f>
        <v>0</v>
      </c>
      <c r="BG218" s="151">
        <f>IF(BB218=5,G218,0)</f>
        <v>0</v>
      </c>
      <c r="CA218" s="151">
        <v>12</v>
      </c>
      <c r="CB218" s="151">
        <v>0</v>
      </c>
      <c r="CC218" s="176"/>
      <c r="CD218" s="176"/>
    </row>
    <row r="219" spans="1:82" x14ac:dyDescent="0.2">
      <c r="A219" s="184"/>
      <c r="B219" s="185"/>
      <c r="C219" s="187" t="s">
        <v>357</v>
      </c>
      <c r="D219" s="188"/>
      <c r="E219" s="189">
        <v>94.08</v>
      </c>
      <c r="F219" s="190"/>
      <c r="G219" s="191"/>
      <c r="I219" s="192"/>
      <c r="K219" s="192"/>
      <c r="M219" s="186" t="s">
        <v>357</v>
      </c>
      <c r="O219" s="186"/>
      <c r="Q219" s="176"/>
    </row>
    <row r="220" spans="1:82" x14ac:dyDescent="0.2">
      <c r="A220" s="184"/>
      <c r="B220" s="185"/>
      <c r="C220" s="187" t="s">
        <v>93</v>
      </c>
      <c r="D220" s="188"/>
      <c r="E220" s="189">
        <v>0</v>
      </c>
      <c r="F220" s="190"/>
      <c r="G220" s="191"/>
      <c r="I220" s="192"/>
      <c r="K220" s="192"/>
      <c r="M220" s="186" t="s">
        <v>93</v>
      </c>
      <c r="O220" s="186"/>
      <c r="Q220" s="176"/>
    </row>
    <row r="221" spans="1:82" x14ac:dyDescent="0.2">
      <c r="A221" s="184"/>
      <c r="B221" s="185"/>
      <c r="C221" s="187" t="s">
        <v>358</v>
      </c>
      <c r="D221" s="188"/>
      <c r="E221" s="189">
        <v>0</v>
      </c>
      <c r="F221" s="190"/>
      <c r="G221" s="191"/>
      <c r="I221" s="192"/>
      <c r="K221" s="192"/>
      <c r="M221" s="186" t="s">
        <v>358</v>
      </c>
      <c r="O221" s="186"/>
      <c r="Q221" s="176"/>
    </row>
    <row r="222" spans="1:82" x14ac:dyDescent="0.2">
      <c r="A222" s="184"/>
      <c r="B222" s="185"/>
      <c r="C222" s="187" t="s">
        <v>359</v>
      </c>
      <c r="D222" s="188"/>
      <c r="E222" s="189">
        <v>0</v>
      </c>
      <c r="F222" s="190"/>
      <c r="G222" s="191"/>
      <c r="I222" s="192"/>
      <c r="K222" s="192"/>
      <c r="M222" s="186" t="s">
        <v>359</v>
      </c>
      <c r="O222" s="186"/>
      <c r="Q222" s="176"/>
    </row>
    <row r="223" spans="1:82" x14ac:dyDescent="0.2">
      <c r="A223" s="177">
        <v>70</v>
      </c>
      <c r="B223" s="178" t="s">
        <v>360</v>
      </c>
      <c r="C223" s="179" t="s">
        <v>361</v>
      </c>
      <c r="D223" s="180" t="s">
        <v>89</v>
      </c>
      <c r="E223" s="181">
        <v>85.328299999999999</v>
      </c>
      <c r="F223" s="181">
        <v>0</v>
      </c>
      <c r="G223" s="182">
        <f>E223*F223</f>
        <v>0</v>
      </c>
      <c r="H223" s="183">
        <v>1.9199999999999998E-2</v>
      </c>
      <c r="I223" s="183">
        <f>E223*H223</f>
        <v>1.6383033599999999</v>
      </c>
      <c r="J223" s="183">
        <v>0</v>
      </c>
      <c r="K223" s="183">
        <f>E223*J223</f>
        <v>0</v>
      </c>
      <c r="Q223" s="176">
        <v>2</v>
      </c>
      <c r="AA223" s="151">
        <v>12</v>
      </c>
      <c r="AB223" s="151">
        <v>0</v>
      </c>
      <c r="AC223" s="151">
        <v>33</v>
      </c>
      <c r="BB223" s="151">
        <v>2</v>
      </c>
      <c r="BC223" s="151">
        <f>IF(BB223=1,G223,0)</f>
        <v>0</v>
      </c>
      <c r="BD223" s="151">
        <f>IF(BB223=2,G223,0)</f>
        <v>0</v>
      </c>
      <c r="BE223" s="151">
        <f>IF(BB223=3,G223,0)</f>
        <v>0</v>
      </c>
      <c r="BF223" s="151">
        <f>IF(BB223=4,G223,0)</f>
        <v>0</v>
      </c>
      <c r="BG223" s="151">
        <f>IF(BB223=5,G223,0)</f>
        <v>0</v>
      </c>
      <c r="CA223" s="151">
        <v>12</v>
      </c>
      <c r="CB223" s="151">
        <v>0</v>
      </c>
      <c r="CC223" s="176"/>
      <c r="CD223" s="176"/>
    </row>
    <row r="224" spans="1:82" x14ac:dyDescent="0.2">
      <c r="A224" s="184"/>
      <c r="B224" s="185"/>
      <c r="C224" s="187" t="s">
        <v>362</v>
      </c>
      <c r="D224" s="188"/>
      <c r="E224" s="189">
        <v>84.525000000000006</v>
      </c>
      <c r="F224" s="190"/>
      <c r="G224" s="191"/>
      <c r="I224" s="192"/>
      <c r="K224" s="192"/>
      <c r="M224" s="186" t="s">
        <v>362</v>
      </c>
      <c r="O224" s="186"/>
      <c r="Q224" s="176"/>
    </row>
    <row r="225" spans="1:82" x14ac:dyDescent="0.2">
      <c r="A225" s="184"/>
      <c r="B225" s="185"/>
      <c r="C225" s="187" t="s">
        <v>363</v>
      </c>
      <c r="D225" s="188"/>
      <c r="E225" s="189">
        <v>0.80320000000000003</v>
      </c>
      <c r="F225" s="190"/>
      <c r="G225" s="191"/>
      <c r="I225" s="192"/>
      <c r="K225" s="192"/>
      <c r="M225" s="186" t="s">
        <v>363</v>
      </c>
      <c r="O225" s="186"/>
      <c r="Q225" s="176"/>
    </row>
    <row r="226" spans="1:82" x14ac:dyDescent="0.2">
      <c r="A226" s="177">
        <v>71</v>
      </c>
      <c r="B226" s="178" t="s">
        <v>364</v>
      </c>
      <c r="C226" s="179" t="s">
        <v>365</v>
      </c>
      <c r="D226" s="180" t="s">
        <v>205</v>
      </c>
      <c r="E226" s="181">
        <v>2.1064064600000001</v>
      </c>
      <c r="F226" s="181">
        <v>0</v>
      </c>
      <c r="G226" s="182">
        <f>E226*F226</f>
        <v>0</v>
      </c>
      <c r="H226" s="183">
        <v>0</v>
      </c>
      <c r="I226" s="183">
        <f>E226*H226</f>
        <v>0</v>
      </c>
      <c r="J226" s="183">
        <v>0</v>
      </c>
      <c r="K226" s="183">
        <f>E226*J226</f>
        <v>0</v>
      </c>
      <c r="Q226" s="176">
        <v>2</v>
      </c>
      <c r="AA226" s="151">
        <v>7</v>
      </c>
      <c r="AB226" s="151">
        <v>1001</v>
      </c>
      <c r="AC226" s="151">
        <v>5</v>
      </c>
      <c r="BB226" s="151">
        <v>2</v>
      </c>
      <c r="BC226" s="151">
        <f>IF(BB226=1,G226,0)</f>
        <v>0</v>
      </c>
      <c r="BD226" s="151">
        <f>IF(BB226=2,G226,0)</f>
        <v>0</v>
      </c>
      <c r="BE226" s="151">
        <f>IF(BB226=3,G226,0)</f>
        <v>0</v>
      </c>
      <c r="BF226" s="151">
        <f>IF(BB226=4,G226,0)</f>
        <v>0</v>
      </c>
      <c r="BG226" s="151">
        <f>IF(BB226=5,G226,0)</f>
        <v>0</v>
      </c>
      <c r="CA226" s="151">
        <v>7</v>
      </c>
      <c r="CB226" s="151">
        <v>1001</v>
      </c>
      <c r="CC226" s="176"/>
      <c r="CD226" s="176"/>
    </row>
    <row r="227" spans="1:82" x14ac:dyDescent="0.2">
      <c r="A227" s="193"/>
      <c r="B227" s="194" t="s">
        <v>77</v>
      </c>
      <c r="C227" s="195" t="str">
        <f>CONCATENATE(B204," ",C204)</f>
        <v>781 Obklady keramické</v>
      </c>
      <c r="D227" s="196"/>
      <c r="E227" s="197"/>
      <c r="F227" s="198"/>
      <c r="G227" s="199">
        <f>SUM(G204:G226)</f>
        <v>0</v>
      </c>
      <c r="H227" s="200"/>
      <c r="I227" s="201">
        <f>SUM(I204:I226)</f>
        <v>2.1064064599999996</v>
      </c>
      <c r="J227" s="200"/>
      <c r="K227" s="201">
        <f>SUM(K204:K226)</f>
        <v>0</v>
      </c>
      <c r="Q227" s="176">
        <v>4</v>
      </c>
      <c r="BC227" s="202">
        <f>SUM(BC204:BC226)</f>
        <v>0</v>
      </c>
      <c r="BD227" s="202">
        <f>SUM(BD204:BD226)</f>
        <v>0</v>
      </c>
      <c r="BE227" s="202">
        <f>SUM(BE204:BE226)</f>
        <v>0</v>
      </c>
      <c r="BF227" s="202">
        <f>SUM(BF204:BF226)</f>
        <v>0</v>
      </c>
      <c r="BG227" s="202">
        <f>SUM(BG204:BG226)</f>
        <v>0</v>
      </c>
    </row>
    <row r="228" spans="1:82" x14ac:dyDescent="0.2">
      <c r="A228" s="168" t="s">
        <v>76</v>
      </c>
      <c r="B228" s="169" t="s">
        <v>366</v>
      </c>
      <c r="C228" s="170" t="s">
        <v>367</v>
      </c>
      <c r="D228" s="171"/>
      <c r="E228" s="172"/>
      <c r="F228" s="172"/>
      <c r="G228" s="173"/>
      <c r="H228" s="174"/>
      <c r="I228" s="175"/>
      <c r="J228" s="174"/>
      <c r="K228" s="175"/>
      <c r="Q228" s="176">
        <v>1</v>
      </c>
    </row>
    <row r="229" spans="1:82" ht="22.5" x14ac:dyDescent="0.2">
      <c r="A229" s="177">
        <v>72</v>
      </c>
      <c r="B229" s="178" t="s">
        <v>368</v>
      </c>
      <c r="C229" s="179" t="s">
        <v>369</v>
      </c>
      <c r="D229" s="180" t="s">
        <v>89</v>
      </c>
      <c r="E229" s="181">
        <v>16.317</v>
      </c>
      <c r="F229" s="181">
        <v>0</v>
      </c>
      <c r="G229" s="182">
        <f>E229*F229</f>
        <v>0</v>
      </c>
      <c r="H229" s="183">
        <v>1.4999999999999999E-4</v>
      </c>
      <c r="I229" s="183">
        <f>E229*H229</f>
        <v>2.4475499999999997E-3</v>
      </c>
      <c r="J229" s="183">
        <v>0</v>
      </c>
      <c r="K229" s="183">
        <f>E229*J229</f>
        <v>0</v>
      </c>
      <c r="Q229" s="176">
        <v>2</v>
      </c>
      <c r="AA229" s="151">
        <v>1</v>
      </c>
      <c r="AB229" s="151">
        <v>7</v>
      </c>
      <c r="AC229" s="151">
        <v>7</v>
      </c>
      <c r="BB229" s="151">
        <v>2</v>
      </c>
      <c r="BC229" s="151">
        <f>IF(BB229=1,G229,0)</f>
        <v>0</v>
      </c>
      <c r="BD229" s="151">
        <f>IF(BB229=2,G229,0)</f>
        <v>0</v>
      </c>
      <c r="BE229" s="151">
        <f>IF(BB229=3,G229,0)</f>
        <v>0</v>
      </c>
      <c r="BF229" s="151">
        <f>IF(BB229=4,G229,0)</f>
        <v>0</v>
      </c>
      <c r="BG229" s="151">
        <f>IF(BB229=5,G229,0)</f>
        <v>0</v>
      </c>
      <c r="CA229" s="151">
        <v>1</v>
      </c>
      <c r="CB229" s="151">
        <v>7</v>
      </c>
      <c r="CC229" s="176"/>
      <c r="CD229" s="176"/>
    </row>
    <row r="230" spans="1:82" x14ac:dyDescent="0.2">
      <c r="A230" s="184"/>
      <c r="B230" s="185"/>
      <c r="C230" s="187" t="s">
        <v>370</v>
      </c>
      <c r="D230" s="188"/>
      <c r="E230" s="189">
        <v>16.317</v>
      </c>
      <c r="F230" s="190"/>
      <c r="G230" s="191"/>
      <c r="I230" s="192"/>
      <c r="K230" s="192"/>
      <c r="M230" s="186" t="s">
        <v>370</v>
      </c>
      <c r="O230" s="186"/>
      <c r="Q230" s="176"/>
    </row>
    <row r="231" spans="1:82" x14ac:dyDescent="0.2">
      <c r="A231" s="177">
        <v>73</v>
      </c>
      <c r="B231" s="178" t="s">
        <v>371</v>
      </c>
      <c r="C231" s="179" t="s">
        <v>372</v>
      </c>
      <c r="D231" s="180" t="s">
        <v>89</v>
      </c>
      <c r="E231" s="181">
        <v>16.317</v>
      </c>
      <c r="F231" s="181">
        <v>0</v>
      </c>
      <c r="G231" s="182">
        <f>E231*F231</f>
        <v>0</v>
      </c>
      <c r="H231" s="183">
        <v>3.2000000000000003E-4</v>
      </c>
      <c r="I231" s="183">
        <f>E231*H231</f>
        <v>5.2214400000000008E-3</v>
      </c>
      <c r="J231" s="183">
        <v>0</v>
      </c>
      <c r="K231" s="183">
        <f>E231*J231</f>
        <v>0</v>
      </c>
      <c r="Q231" s="176">
        <v>2</v>
      </c>
      <c r="AA231" s="151">
        <v>1</v>
      </c>
      <c r="AB231" s="151">
        <v>7</v>
      </c>
      <c r="AC231" s="151">
        <v>7</v>
      </c>
      <c r="BB231" s="151">
        <v>2</v>
      </c>
      <c r="BC231" s="151">
        <f>IF(BB231=1,G231,0)</f>
        <v>0</v>
      </c>
      <c r="BD231" s="151">
        <f>IF(BB231=2,G231,0)</f>
        <v>0</v>
      </c>
      <c r="BE231" s="151">
        <f>IF(BB231=3,G231,0)</f>
        <v>0</v>
      </c>
      <c r="BF231" s="151">
        <f>IF(BB231=4,G231,0)</f>
        <v>0</v>
      </c>
      <c r="BG231" s="151">
        <f>IF(BB231=5,G231,0)</f>
        <v>0</v>
      </c>
      <c r="CA231" s="151">
        <v>1</v>
      </c>
      <c r="CB231" s="151">
        <v>7</v>
      </c>
      <c r="CC231" s="176"/>
      <c r="CD231" s="176"/>
    </row>
    <row r="232" spans="1:82" x14ac:dyDescent="0.2">
      <c r="A232" s="184"/>
      <c r="B232" s="185"/>
      <c r="C232" s="187" t="s">
        <v>373</v>
      </c>
      <c r="D232" s="188"/>
      <c r="E232" s="189">
        <v>16.317</v>
      </c>
      <c r="F232" s="190"/>
      <c r="G232" s="191"/>
      <c r="I232" s="192"/>
      <c r="K232" s="192"/>
      <c r="M232" s="186" t="s">
        <v>373</v>
      </c>
      <c r="O232" s="186"/>
      <c r="Q232" s="176"/>
    </row>
    <row r="233" spans="1:82" x14ac:dyDescent="0.2">
      <c r="A233" s="177">
        <v>74</v>
      </c>
      <c r="B233" s="178" t="s">
        <v>374</v>
      </c>
      <c r="C233" s="179" t="s">
        <v>375</v>
      </c>
      <c r="D233" s="180" t="s">
        <v>89</v>
      </c>
      <c r="E233" s="181">
        <v>8.7273999999999994</v>
      </c>
      <c r="F233" s="181">
        <v>0</v>
      </c>
      <c r="G233" s="182">
        <f>E233*F233</f>
        <v>0</v>
      </c>
      <c r="H233" s="183">
        <v>2.3000000000000001E-4</v>
      </c>
      <c r="I233" s="183">
        <f>E233*H233</f>
        <v>2.0073019999999999E-3</v>
      </c>
      <c r="J233" s="183">
        <v>0</v>
      </c>
      <c r="K233" s="183">
        <f>E233*J233</f>
        <v>0</v>
      </c>
      <c r="Q233" s="176">
        <v>2</v>
      </c>
      <c r="AA233" s="151">
        <v>1</v>
      </c>
      <c r="AB233" s="151">
        <v>7</v>
      </c>
      <c r="AC233" s="151">
        <v>7</v>
      </c>
      <c r="BB233" s="151">
        <v>2</v>
      </c>
      <c r="BC233" s="151">
        <f>IF(BB233=1,G233,0)</f>
        <v>0</v>
      </c>
      <c r="BD233" s="151">
        <f>IF(BB233=2,G233,0)</f>
        <v>0</v>
      </c>
      <c r="BE233" s="151">
        <f>IF(BB233=3,G233,0)</f>
        <v>0</v>
      </c>
      <c r="BF233" s="151">
        <f>IF(BB233=4,G233,0)</f>
        <v>0</v>
      </c>
      <c r="BG233" s="151">
        <f>IF(BB233=5,G233,0)</f>
        <v>0</v>
      </c>
      <c r="CA233" s="151">
        <v>1</v>
      </c>
      <c r="CB233" s="151">
        <v>7</v>
      </c>
      <c r="CC233" s="176"/>
      <c r="CD233" s="176"/>
    </row>
    <row r="234" spans="1:82" x14ac:dyDescent="0.2">
      <c r="A234" s="184"/>
      <c r="B234" s="185"/>
      <c r="C234" s="187" t="s">
        <v>376</v>
      </c>
      <c r="D234" s="188"/>
      <c r="E234" s="189">
        <v>1.2654000000000001</v>
      </c>
      <c r="F234" s="190"/>
      <c r="G234" s="191"/>
      <c r="I234" s="192"/>
      <c r="K234" s="192"/>
      <c r="M234" s="186" t="s">
        <v>376</v>
      </c>
      <c r="O234" s="186"/>
      <c r="Q234" s="176"/>
    </row>
    <row r="235" spans="1:82" x14ac:dyDescent="0.2">
      <c r="A235" s="184"/>
      <c r="B235" s="185"/>
      <c r="C235" s="187" t="s">
        <v>377</v>
      </c>
      <c r="D235" s="188"/>
      <c r="E235" s="189">
        <v>1.554</v>
      </c>
      <c r="F235" s="190"/>
      <c r="G235" s="191"/>
      <c r="I235" s="192"/>
      <c r="K235" s="192"/>
      <c r="M235" s="186" t="s">
        <v>377</v>
      </c>
      <c r="O235" s="186"/>
      <c r="Q235" s="176"/>
    </row>
    <row r="236" spans="1:82" x14ac:dyDescent="0.2">
      <c r="A236" s="184"/>
      <c r="B236" s="185"/>
      <c r="C236" s="187" t="s">
        <v>378</v>
      </c>
      <c r="D236" s="188"/>
      <c r="E236" s="189">
        <v>0.78749999999999998</v>
      </c>
      <c r="F236" s="190"/>
      <c r="G236" s="191"/>
      <c r="I236" s="192"/>
      <c r="K236" s="192"/>
      <c r="M236" s="186" t="s">
        <v>378</v>
      </c>
      <c r="O236" s="186"/>
      <c r="Q236" s="176"/>
    </row>
    <row r="237" spans="1:82" x14ac:dyDescent="0.2">
      <c r="A237" s="184"/>
      <c r="B237" s="185"/>
      <c r="C237" s="187" t="s">
        <v>379</v>
      </c>
      <c r="D237" s="188"/>
      <c r="E237" s="189">
        <v>0.75680000000000003</v>
      </c>
      <c r="F237" s="190"/>
      <c r="G237" s="191"/>
      <c r="I237" s="192"/>
      <c r="K237" s="192"/>
      <c r="M237" s="186" t="s">
        <v>379</v>
      </c>
      <c r="O237" s="186"/>
      <c r="Q237" s="176"/>
    </row>
    <row r="238" spans="1:82" x14ac:dyDescent="0.2">
      <c r="A238" s="184"/>
      <c r="B238" s="185"/>
      <c r="C238" s="213" t="s">
        <v>280</v>
      </c>
      <c r="D238" s="188"/>
      <c r="E238" s="212">
        <v>4.3636999999999997</v>
      </c>
      <c r="F238" s="190"/>
      <c r="G238" s="191"/>
      <c r="I238" s="192"/>
      <c r="K238" s="192"/>
      <c r="M238" s="186" t="s">
        <v>280</v>
      </c>
      <c r="O238" s="186"/>
      <c r="Q238" s="176"/>
    </row>
    <row r="239" spans="1:82" x14ac:dyDescent="0.2">
      <c r="A239" s="184"/>
      <c r="B239" s="185"/>
      <c r="C239" s="187" t="s">
        <v>380</v>
      </c>
      <c r="D239" s="188"/>
      <c r="E239" s="189">
        <v>4.3636999999999997</v>
      </c>
      <c r="F239" s="190"/>
      <c r="G239" s="191"/>
      <c r="I239" s="192"/>
      <c r="K239" s="192"/>
      <c r="M239" s="211">
        <v>43637</v>
      </c>
      <c r="O239" s="186"/>
      <c r="Q239" s="176"/>
    </row>
    <row r="240" spans="1:82" x14ac:dyDescent="0.2">
      <c r="A240" s="177">
        <v>75</v>
      </c>
      <c r="B240" s="178" t="s">
        <v>381</v>
      </c>
      <c r="C240" s="179" t="s">
        <v>382</v>
      </c>
      <c r="D240" s="180" t="s">
        <v>89</v>
      </c>
      <c r="E240" s="181">
        <v>8.7284000000000006</v>
      </c>
      <c r="F240" s="181">
        <v>0</v>
      </c>
      <c r="G240" s="182">
        <f>E240*F240</f>
        <v>0</v>
      </c>
      <c r="H240" s="183">
        <v>0</v>
      </c>
      <c r="I240" s="183">
        <f>E240*H240</f>
        <v>0</v>
      </c>
      <c r="J240" s="183">
        <v>0</v>
      </c>
      <c r="K240" s="183">
        <f>E240*J240</f>
        <v>0</v>
      </c>
      <c r="Q240" s="176">
        <v>2</v>
      </c>
      <c r="AA240" s="151">
        <v>1</v>
      </c>
      <c r="AB240" s="151">
        <v>7</v>
      </c>
      <c r="AC240" s="151">
        <v>7</v>
      </c>
      <c r="BB240" s="151">
        <v>2</v>
      </c>
      <c r="BC240" s="151">
        <f>IF(BB240=1,G240,0)</f>
        <v>0</v>
      </c>
      <c r="BD240" s="151">
        <f>IF(BB240=2,G240,0)</f>
        <v>0</v>
      </c>
      <c r="BE240" s="151">
        <f>IF(BB240=3,G240,0)</f>
        <v>0</v>
      </c>
      <c r="BF240" s="151">
        <f>IF(BB240=4,G240,0)</f>
        <v>0</v>
      </c>
      <c r="BG240" s="151">
        <f>IF(BB240=5,G240,0)</f>
        <v>0</v>
      </c>
      <c r="CA240" s="151">
        <v>1</v>
      </c>
      <c r="CB240" s="151">
        <v>7</v>
      </c>
      <c r="CC240" s="176"/>
      <c r="CD240" s="176"/>
    </row>
    <row r="241" spans="1:82" x14ac:dyDescent="0.2">
      <c r="A241" s="193"/>
      <c r="B241" s="194" t="s">
        <v>77</v>
      </c>
      <c r="C241" s="195" t="str">
        <f>CONCATENATE(B228," ",C228)</f>
        <v>783 Nátěry</v>
      </c>
      <c r="D241" s="196"/>
      <c r="E241" s="197"/>
      <c r="F241" s="198"/>
      <c r="G241" s="199">
        <f>SUM(G228:G240)</f>
        <v>0</v>
      </c>
      <c r="H241" s="200"/>
      <c r="I241" s="201">
        <f>SUM(I228:I240)</f>
        <v>9.6762919999999995E-3</v>
      </c>
      <c r="J241" s="200"/>
      <c r="K241" s="201">
        <f>SUM(K228:K240)</f>
        <v>0</v>
      </c>
      <c r="Q241" s="176">
        <v>4</v>
      </c>
      <c r="BC241" s="202">
        <f>SUM(BC228:BC240)</f>
        <v>0</v>
      </c>
      <c r="BD241" s="202">
        <f>SUM(BD228:BD240)</f>
        <v>0</v>
      </c>
      <c r="BE241" s="202">
        <f>SUM(BE228:BE240)</f>
        <v>0</v>
      </c>
      <c r="BF241" s="202">
        <f>SUM(BF228:BF240)</f>
        <v>0</v>
      </c>
      <c r="BG241" s="202">
        <f>SUM(BG228:BG240)</f>
        <v>0</v>
      </c>
    </row>
    <row r="242" spans="1:82" x14ac:dyDescent="0.2">
      <c r="A242" s="168" t="s">
        <v>76</v>
      </c>
      <c r="B242" s="169" t="s">
        <v>383</v>
      </c>
      <c r="C242" s="170" t="s">
        <v>384</v>
      </c>
      <c r="D242" s="171"/>
      <c r="E242" s="172"/>
      <c r="F242" s="172"/>
      <c r="G242" s="173"/>
      <c r="H242" s="174"/>
      <c r="I242" s="175"/>
      <c r="J242" s="174"/>
      <c r="K242" s="175"/>
      <c r="Q242" s="176">
        <v>1</v>
      </c>
    </row>
    <row r="243" spans="1:82" x14ac:dyDescent="0.2">
      <c r="A243" s="177">
        <v>76</v>
      </c>
      <c r="B243" s="178" t="s">
        <v>385</v>
      </c>
      <c r="C243" s="179" t="s">
        <v>386</v>
      </c>
      <c r="D243" s="180" t="s">
        <v>89</v>
      </c>
      <c r="E243" s="181">
        <v>125.1138</v>
      </c>
      <c r="F243" s="181">
        <v>0</v>
      </c>
      <c r="G243" s="182">
        <f>E243*F243</f>
        <v>0</v>
      </c>
      <c r="H243" s="183">
        <v>6.9999999999999994E-5</v>
      </c>
      <c r="I243" s="183">
        <f>E243*H243</f>
        <v>8.757965999999999E-3</v>
      </c>
      <c r="J243" s="183">
        <v>0</v>
      </c>
      <c r="K243" s="183">
        <f>E243*J243</f>
        <v>0</v>
      </c>
      <c r="Q243" s="176">
        <v>2</v>
      </c>
      <c r="AA243" s="151">
        <v>1</v>
      </c>
      <c r="AB243" s="151">
        <v>7</v>
      </c>
      <c r="AC243" s="151">
        <v>7</v>
      </c>
      <c r="BB243" s="151">
        <v>2</v>
      </c>
      <c r="BC243" s="151">
        <f>IF(BB243=1,G243,0)</f>
        <v>0</v>
      </c>
      <c r="BD243" s="151">
        <f>IF(BB243=2,G243,0)</f>
        <v>0</v>
      </c>
      <c r="BE243" s="151">
        <f>IF(BB243=3,G243,0)</f>
        <v>0</v>
      </c>
      <c r="BF243" s="151">
        <f>IF(BB243=4,G243,0)</f>
        <v>0</v>
      </c>
      <c r="BG243" s="151">
        <f>IF(BB243=5,G243,0)</f>
        <v>0</v>
      </c>
      <c r="CA243" s="151">
        <v>1</v>
      </c>
      <c r="CB243" s="151">
        <v>7</v>
      </c>
      <c r="CC243" s="176"/>
      <c r="CD243" s="176"/>
    </row>
    <row r="244" spans="1:82" x14ac:dyDescent="0.2">
      <c r="A244" s="184"/>
      <c r="B244" s="185"/>
      <c r="C244" s="187" t="s">
        <v>172</v>
      </c>
      <c r="D244" s="188"/>
      <c r="E244" s="189">
        <v>25.348800000000001</v>
      </c>
      <c r="F244" s="190"/>
      <c r="G244" s="191"/>
      <c r="I244" s="192"/>
      <c r="K244" s="192"/>
      <c r="M244" s="211">
        <v>253488</v>
      </c>
      <c r="O244" s="186"/>
      <c r="Q244" s="176"/>
    </row>
    <row r="245" spans="1:82" x14ac:dyDescent="0.2">
      <c r="A245" s="184"/>
      <c r="B245" s="185"/>
      <c r="C245" s="187" t="s">
        <v>92</v>
      </c>
      <c r="D245" s="188"/>
      <c r="E245" s="189">
        <v>0</v>
      </c>
      <c r="F245" s="190"/>
      <c r="G245" s="191"/>
      <c r="I245" s="192"/>
      <c r="K245" s="192"/>
      <c r="M245" s="186">
        <v>0</v>
      </c>
      <c r="O245" s="186"/>
      <c r="Q245" s="176"/>
    </row>
    <row r="246" spans="1:82" x14ac:dyDescent="0.2">
      <c r="A246" s="184"/>
      <c r="B246" s="185"/>
      <c r="C246" s="187" t="s">
        <v>387</v>
      </c>
      <c r="D246" s="188"/>
      <c r="E246" s="189">
        <v>16.59</v>
      </c>
      <c r="F246" s="190"/>
      <c r="G246" s="191"/>
      <c r="I246" s="192"/>
      <c r="K246" s="192"/>
      <c r="M246" s="186" t="s">
        <v>387</v>
      </c>
      <c r="O246" s="186"/>
      <c r="Q246" s="176"/>
    </row>
    <row r="247" spans="1:82" x14ac:dyDescent="0.2">
      <c r="A247" s="184"/>
      <c r="B247" s="185"/>
      <c r="C247" s="187" t="s">
        <v>388</v>
      </c>
      <c r="D247" s="188"/>
      <c r="E247" s="189">
        <v>23.1</v>
      </c>
      <c r="F247" s="190"/>
      <c r="G247" s="191"/>
      <c r="I247" s="192"/>
      <c r="K247" s="192"/>
      <c r="M247" s="186" t="s">
        <v>388</v>
      </c>
      <c r="O247" s="186"/>
      <c r="Q247" s="176"/>
    </row>
    <row r="248" spans="1:82" x14ac:dyDescent="0.2">
      <c r="A248" s="184"/>
      <c r="B248" s="185"/>
      <c r="C248" s="187" t="s">
        <v>92</v>
      </c>
      <c r="D248" s="188"/>
      <c r="E248" s="189">
        <v>0</v>
      </c>
      <c r="F248" s="190"/>
      <c r="G248" s="191"/>
      <c r="I248" s="192"/>
      <c r="K248" s="192"/>
      <c r="M248" s="186">
        <v>0</v>
      </c>
      <c r="O248" s="186"/>
      <c r="Q248" s="176"/>
    </row>
    <row r="249" spans="1:82" x14ac:dyDescent="0.2">
      <c r="A249" s="184"/>
      <c r="B249" s="185"/>
      <c r="C249" s="187" t="s">
        <v>389</v>
      </c>
      <c r="D249" s="188"/>
      <c r="E249" s="189">
        <v>19.655999999999999</v>
      </c>
      <c r="F249" s="190"/>
      <c r="G249" s="191"/>
      <c r="I249" s="192"/>
      <c r="K249" s="192"/>
      <c r="M249" s="186" t="s">
        <v>389</v>
      </c>
      <c r="O249" s="186"/>
      <c r="Q249" s="176"/>
    </row>
    <row r="250" spans="1:82" x14ac:dyDescent="0.2">
      <c r="A250" s="184"/>
      <c r="B250" s="185"/>
      <c r="C250" s="187" t="s">
        <v>390</v>
      </c>
      <c r="D250" s="188"/>
      <c r="E250" s="189">
        <v>17.64</v>
      </c>
      <c r="F250" s="190"/>
      <c r="G250" s="191"/>
      <c r="I250" s="192"/>
      <c r="K250" s="192"/>
      <c r="M250" s="186" t="s">
        <v>390</v>
      </c>
      <c r="O250" s="186"/>
      <c r="Q250" s="176"/>
    </row>
    <row r="251" spans="1:82" x14ac:dyDescent="0.2">
      <c r="A251" s="184"/>
      <c r="B251" s="185"/>
      <c r="C251" s="187" t="s">
        <v>391</v>
      </c>
      <c r="D251" s="188"/>
      <c r="E251" s="189">
        <v>19.782</v>
      </c>
      <c r="F251" s="190"/>
      <c r="G251" s="191"/>
      <c r="I251" s="192"/>
      <c r="K251" s="192"/>
      <c r="M251" s="186" t="s">
        <v>391</v>
      </c>
      <c r="O251" s="186"/>
      <c r="Q251" s="176"/>
    </row>
    <row r="252" spans="1:82" x14ac:dyDescent="0.2">
      <c r="A252" s="184"/>
      <c r="B252" s="185"/>
      <c r="C252" s="187" t="s">
        <v>92</v>
      </c>
      <c r="D252" s="188"/>
      <c r="E252" s="189">
        <v>0</v>
      </c>
      <c r="F252" s="190"/>
      <c r="G252" s="191"/>
      <c r="I252" s="192"/>
      <c r="K252" s="192"/>
      <c r="M252" s="186">
        <v>0</v>
      </c>
      <c r="O252" s="186"/>
      <c r="Q252" s="176"/>
    </row>
    <row r="253" spans="1:82" x14ac:dyDescent="0.2">
      <c r="A253" s="184"/>
      <c r="B253" s="185"/>
      <c r="C253" s="187" t="s">
        <v>392</v>
      </c>
      <c r="D253" s="188"/>
      <c r="E253" s="189">
        <v>0.73799999999999999</v>
      </c>
      <c r="F253" s="190"/>
      <c r="G253" s="191"/>
      <c r="I253" s="192"/>
      <c r="K253" s="192"/>
      <c r="M253" s="186" t="s">
        <v>392</v>
      </c>
      <c r="O253" s="186"/>
      <c r="Q253" s="176"/>
    </row>
    <row r="254" spans="1:82" x14ac:dyDescent="0.2">
      <c r="A254" s="184"/>
      <c r="B254" s="185"/>
      <c r="C254" s="187" t="s">
        <v>393</v>
      </c>
      <c r="D254" s="188"/>
      <c r="E254" s="189">
        <v>0.58199999999999996</v>
      </c>
      <c r="F254" s="190"/>
      <c r="G254" s="191"/>
      <c r="I254" s="192"/>
      <c r="K254" s="192"/>
      <c r="M254" s="186" t="s">
        <v>393</v>
      </c>
      <c r="O254" s="186"/>
      <c r="Q254" s="176"/>
    </row>
    <row r="255" spans="1:82" x14ac:dyDescent="0.2">
      <c r="A255" s="184"/>
      <c r="B255" s="185"/>
      <c r="C255" s="187" t="s">
        <v>393</v>
      </c>
      <c r="D255" s="188"/>
      <c r="E255" s="189">
        <v>0.58199999999999996</v>
      </c>
      <c r="F255" s="190"/>
      <c r="G255" s="191"/>
      <c r="I255" s="192"/>
      <c r="K255" s="192"/>
      <c r="M255" s="186" t="s">
        <v>393</v>
      </c>
      <c r="O255" s="186"/>
      <c r="Q255" s="176"/>
    </row>
    <row r="256" spans="1:82" x14ac:dyDescent="0.2">
      <c r="A256" s="184"/>
      <c r="B256" s="185"/>
      <c r="C256" s="187" t="s">
        <v>394</v>
      </c>
      <c r="D256" s="188"/>
      <c r="E256" s="189">
        <v>0.58499999999999996</v>
      </c>
      <c r="F256" s="190"/>
      <c r="G256" s="191"/>
      <c r="I256" s="192"/>
      <c r="K256" s="192"/>
      <c r="M256" s="186" t="s">
        <v>394</v>
      </c>
      <c r="O256" s="186"/>
      <c r="Q256" s="176"/>
    </row>
    <row r="257" spans="1:82" x14ac:dyDescent="0.2">
      <c r="A257" s="184"/>
      <c r="B257" s="185"/>
      <c r="C257" s="187" t="s">
        <v>395</v>
      </c>
      <c r="D257" s="188"/>
      <c r="E257" s="189">
        <v>0.51</v>
      </c>
      <c r="F257" s="190"/>
      <c r="G257" s="191"/>
      <c r="I257" s="192"/>
      <c r="K257" s="192"/>
      <c r="M257" s="186" t="s">
        <v>395</v>
      </c>
      <c r="O257" s="186"/>
      <c r="Q257" s="176"/>
    </row>
    <row r="258" spans="1:82" x14ac:dyDescent="0.2">
      <c r="A258" s="177">
        <v>77</v>
      </c>
      <c r="B258" s="178" t="s">
        <v>396</v>
      </c>
      <c r="C258" s="179" t="s">
        <v>397</v>
      </c>
      <c r="D258" s="180" t="s">
        <v>89</v>
      </c>
      <c r="E258" s="181">
        <v>125.1138</v>
      </c>
      <c r="F258" s="181">
        <v>0</v>
      </c>
      <c r="G258" s="182">
        <f>E258*F258</f>
        <v>0</v>
      </c>
      <c r="H258" s="183">
        <v>2.9E-4</v>
      </c>
      <c r="I258" s="183">
        <f>E258*H258</f>
        <v>3.6283002000000002E-2</v>
      </c>
      <c r="J258" s="183">
        <v>0</v>
      </c>
      <c r="K258" s="183">
        <f>E258*J258</f>
        <v>0</v>
      </c>
      <c r="Q258" s="176">
        <v>2</v>
      </c>
      <c r="AA258" s="151">
        <v>1</v>
      </c>
      <c r="AB258" s="151">
        <v>7</v>
      </c>
      <c r="AC258" s="151">
        <v>7</v>
      </c>
      <c r="BB258" s="151">
        <v>2</v>
      </c>
      <c r="BC258" s="151">
        <f>IF(BB258=1,G258,0)</f>
        <v>0</v>
      </c>
      <c r="BD258" s="151">
        <f>IF(BB258=2,G258,0)</f>
        <v>0</v>
      </c>
      <c r="BE258" s="151">
        <f>IF(BB258=3,G258,0)</f>
        <v>0</v>
      </c>
      <c r="BF258" s="151">
        <f>IF(BB258=4,G258,0)</f>
        <v>0</v>
      </c>
      <c r="BG258" s="151">
        <f>IF(BB258=5,G258,0)</f>
        <v>0</v>
      </c>
      <c r="CA258" s="151">
        <v>1</v>
      </c>
      <c r="CB258" s="151">
        <v>7</v>
      </c>
      <c r="CC258" s="176"/>
      <c r="CD258" s="176"/>
    </row>
    <row r="259" spans="1:82" x14ac:dyDescent="0.2">
      <c r="A259" s="177">
        <v>78</v>
      </c>
      <c r="B259" s="178" t="s">
        <v>398</v>
      </c>
      <c r="C259" s="179" t="s">
        <v>399</v>
      </c>
      <c r="D259" s="180" t="s">
        <v>89</v>
      </c>
      <c r="E259" s="181">
        <v>101.9558</v>
      </c>
      <c r="F259" s="181">
        <v>0</v>
      </c>
      <c r="G259" s="182">
        <f>E259*F259</f>
        <v>0</v>
      </c>
      <c r="H259" s="183">
        <v>0</v>
      </c>
      <c r="I259" s="183">
        <f>E259*H259</f>
        <v>0</v>
      </c>
      <c r="J259" s="183">
        <v>0</v>
      </c>
      <c r="K259" s="183">
        <f>E259*J259</f>
        <v>0</v>
      </c>
      <c r="Q259" s="176">
        <v>2</v>
      </c>
      <c r="AA259" s="151">
        <v>1</v>
      </c>
      <c r="AB259" s="151">
        <v>7</v>
      </c>
      <c r="AC259" s="151">
        <v>7</v>
      </c>
      <c r="BB259" s="151">
        <v>2</v>
      </c>
      <c r="BC259" s="151">
        <f>IF(BB259=1,G259,0)</f>
        <v>0</v>
      </c>
      <c r="BD259" s="151">
        <f>IF(BB259=2,G259,0)</f>
        <v>0</v>
      </c>
      <c r="BE259" s="151">
        <f>IF(BB259=3,G259,0)</f>
        <v>0</v>
      </c>
      <c r="BF259" s="151">
        <f>IF(BB259=4,G259,0)</f>
        <v>0</v>
      </c>
      <c r="BG259" s="151">
        <f>IF(BB259=5,G259,0)</f>
        <v>0</v>
      </c>
      <c r="CA259" s="151">
        <v>1</v>
      </c>
      <c r="CB259" s="151">
        <v>7</v>
      </c>
      <c r="CC259" s="176"/>
      <c r="CD259" s="176"/>
    </row>
    <row r="260" spans="1:82" x14ac:dyDescent="0.2">
      <c r="A260" s="184"/>
      <c r="B260" s="185"/>
      <c r="C260" s="187" t="s">
        <v>400</v>
      </c>
      <c r="D260" s="188"/>
      <c r="E260" s="189">
        <v>25.348800000000001</v>
      </c>
      <c r="F260" s="190"/>
      <c r="G260" s="191"/>
      <c r="I260" s="192"/>
      <c r="K260" s="192"/>
      <c r="M260" s="186" t="s">
        <v>400</v>
      </c>
      <c r="O260" s="186"/>
      <c r="Q260" s="176"/>
    </row>
    <row r="261" spans="1:82" x14ac:dyDescent="0.2">
      <c r="A261" s="184"/>
      <c r="B261" s="185"/>
      <c r="C261" s="213" t="s">
        <v>280</v>
      </c>
      <c r="D261" s="188"/>
      <c r="E261" s="212">
        <v>25.348800000000001</v>
      </c>
      <c r="F261" s="190"/>
      <c r="G261" s="191"/>
      <c r="I261" s="192"/>
      <c r="K261" s="192"/>
      <c r="M261" s="186" t="s">
        <v>280</v>
      </c>
      <c r="O261" s="186"/>
      <c r="Q261" s="176"/>
    </row>
    <row r="262" spans="1:82" x14ac:dyDescent="0.2">
      <c r="A262" s="184"/>
      <c r="B262" s="185"/>
      <c r="C262" s="187" t="s">
        <v>92</v>
      </c>
      <c r="D262" s="188"/>
      <c r="E262" s="189">
        <v>0</v>
      </c>
      <c r="F262" s="190"/>
      <c r="G262" s="191"/>
      <c r="I262" s="192"/>
      <c r="K262" s="192"/>
      <c r="M262" s="186">
        <v>0</v>
      </c>
      <c r="O262" s="186"/>
      <c r="Q262" s="176"/>
    </row>
    <row r="263" spans="1:82" x14ac:dyDescent="0.2">
      <c r="A263" s="184"/>
      <c r="B263" s="185"/>
      <c r="C263" s="187" t="s">
        <v>401</v>
      </c>
      <c r="D263" s="188"/>
      <c r="E263" s="189">
        <v>13.43</v>
      </c>
      <c r="F263" s="190"/>
      <c r="G263" s="191"/>
      <c r="I263" s="192"/>
      <c r="K263" s="192"/>
      <c r="M263" s="186" t="s">
        <v>401</v>
      </c>
      <c r="O263" s="186"/>
      <c r="Q263" s="176"/>
    </row>
    <row r="264" spans="1:82" x14ac:dyDescent="0.2">
      <c r="A264" s="184"/>
      <c r="B264" s="185"/>
      <c r="C264" s="187" t="s">
        <v>402</v>
      </c>
      <c r="D264" s="188"/>
      <c r="E264" s="189">
        <v>18.7</v>
      </c>
      <c r="F264" s="190"/>
      <c r="G264" s="191"/>
      <c r="I264" s="192"/>
      <c r="K264" s="192"/>
      <c r="M264" s="186" t="s">
        <v>402</v>
      </c>
      <c r="O264" s="186"/>
      <c r="Q264" s="176"/>
    </row>
    <row r="265" spans="1:82" x14ac:dyDescent="0.2">
      <c r="A265" s="184"/>
      <c r="B265" s="185"/>
      <c r="C265" s="187" t="s">
        <v>392</v>
      </c>
      <c r="D265" s="188"/>
      <c r="E265" s="189">
        <v>0.73799999999999999</v>
      </c>
      <c r="F265" s="190"/>
      <c r="G265" s="191"/>
      <c r="I265" s="192"/>
      <c r="K265" s="192"/>
      <c r="M265" s="186" t="s">
        <v>392</v>
      </c>
      <c r="O265" s="186"/>
      <c r="Q265" s="176"/>
    </row>
    <row r="266" spans="1:82" x14ac:dyDescent="0.2">
      <c r="A266" s="184"/>
      <c r="B266" s="185"/>
      <c r="C266" s="187" t="s">
        <v>393</v>
      </c>
      <c r="D266" s="188"/>
      <c r="E266" s="189">
        <v>0.58199999999999996</v>
      </c>
      <c r="F266" s="190"/>
      <c r="G266" s="191"/>
      <c r="I266" s="192"/>
      <c r="K266" s="192"/>
      <c r="M266" s="186" t="s">
        <v>393</v>
      </c>
      <c r="O266" s="186"/>
      <c r="Q266" s="176"/>
    </row>
    <row r="267" spans="1:82" x14ac:dyDescent="0.2">
      <c r="A267" s="184"/>
      <c r="B267" s="185"/>
      <c r="C267" s="187" t="s">
        <v>92</v>
      </c>
      <c r="D267" s="188"/>
      <c r="E267" s="189">
        <v>0</v>
      </c>
      <c r="F267" s="190"/>
      <c r="G267" s="191"/>
      <c r="I267" s="192"/>
      <c r="K267" s="192"/>
      <c r="M267" s="186">
        <v>0</v>
      </c>
      <c r="O267" s="186"/>
      <c r="Q267" s="176"/>
    </row>
    <row r="268" spans="1:82" x14ac:dyDescent="0.2">
      <c r="A268" s="184"/>
      <c r="B268" s="185"/>
      <c r="C268" s="187" t="s">
        <v>403</v>
      </c>
      <c r="D268" s="188"/>
      <c r="E268" s="189">
        <v>15.912000000000001</v>
      </c>
      <c r="F268" s="190"/>
      <c r="G268" s="191"/>
      <c r="I268" s="192"/>
      <c r="K268" s="192"/>
      <c r="M268" s="186" t="s">
        <v>403</v>
      </c>
      <c r="O268" s="186"/>
      <c r="Q268" s="176"/>
    </row>
    <row r="269" spans="1:82" x14ac:dyDescent="0.2">
      <c r="A269" s="184"/>
      <c r="B269" s="185"/>
      <c r="C269" s="187" t="s">
        <v>404</v>
      </c>
      <c r="D269" s="188"/>
      <c r="E269" s="189">
        <v>25.568000000000001</v>
      </c>
      <c r="F269" s="190"/>
      <c r="G269" s="191"/>
      <c r="I269" s="192"/>
      <c r="K269" s="192"/>
      <c r="M269" s="186" t="s">
        <v>404</v>
      </c>
      <c r="O269" s="186"/>
      <c r="Q269" s="176"/>
    </row>
    <row r="270" spans="1:82" x14ac:dyDescent="0.2">
      <c r="A270" s="184"/>
      <c r="B270" s="185"/>
      <c r="C270" s="187" t="s">
        <v>393</v>
      </c>
      <c r="D270" s="188"/>
      <c r="E270" s="189">
        <v>0.58199999999999996</v>
      </c>
      <c r="F270" s="190"/>
      <c r="G270" s="191"/>
      <c r="I270" s="192"/>
      <c r="K270" s="192"/>
      <c r="M270" s="186" t="s">
        <v>393</v>
      </c>
      <c r="O270" s="186"/>
      <c r="Q270" s="176"/>
    </row>
    <row r="271" spans="1:82" x14ac:dyDescent="0.2">
      <c r="A271" s="184"/>
      <c r="B271" s="185"/>
      <c r="C271" s="187" t="s">
        <v>394</v>
      </c>
      <c r="D271" s="188"/>
      <c r="E271" s="189">
        <v>0.58499999999999996</v>
      </c>
      <c r="F271" s="190"/>
      <c r="G271" s="191"/>
      <c r="I271" s="192"/>
      <c r="K271" s="192"/>
      <c r="M271" s="186" t="s">
        <v>394</v>
      </c>
      <c r="O271" s="186"/>
      <c r="Q271" s="176"/>
    </row>
    <row r="272" spans="1:82" x14ac:dyDescent="0.2">
      <c r="A272" s="184"/>
      <c r="B272" s="185"/>
      <c r="C272" s="187" t="s">
        <v>395</v>
      </c>
      <c r="D272" s="188"/>
      <c r="E272" s="189">
        <v>0.51</v>
      </c>
      <c r="F272" s="190"/>
      <c r="G272" s="191"/>
      <c r="I272" s="192"/>
      <c r="K272" s="192"/>
      <c r="M272" s="186" t="s">
        <v>395</v>
      </c>
      <c r="O272" s="186"/>
      <c r="Q272" s="176"/>
    </row>
    <row r="273" spans="1:82" x14ac:dyDescent="0.2">
      <c r="A273" s="184"/>
      <c r="B273" s="185"/>
      <c r="C273" s="213" t="s">
        <v>280</v>
      </c>
      <c r="D273" s="188"/>
      <c r="E273" s="212">
        <v>76.606999999999985</v>
      </c>
      <c r="F273" s="190"/>
      <c r="G273" s="191"/>
      <c r="I273" s="192"/>
      <c r="K273" s="192"/>
      <c r="M273" s="186" t="s">
        <v>280</v>
      </c>
      <c r="O273" s="186"/>
      <c r="Q273" s="176"/>
    </row>
    <row r="274" spans="1:82" x14ac:dyDescent="0.2">
      <c r="A274" s="193"/>
      <c r="B274" s="194" t="s">
        <v>77</v>
      </c>
      <c r="C274" s="195" t="str">
        <f>CONCATENATE(B242," ",C242)</f>
        <v>784 Malby</v>
      </c>
      <c r="D274" s="196"/>
      <c r="E274" s="197"/>
      <c r="F274" s="198"/>
      <c r="G274" s="199">
        <f>SUM(G242:G273)</f>
        <v>0</v>
      </c>
      <c r="H274" s="200"/>
      <c r="I274" s="201">
        <f>SUM(I242:I273)</f>
        <v>4.5040968000000001E-2</v>
      </c>
      <c r="J274" s="200"/>
      <c r="K274" s="201">
        <f>SUM(K242:K273)</f>
        <v>0</v>
      </c>
      <c r="Q274" s="176">
        <v>4</v>
      </c>
      <c r="BC274" s="202">
        <f>SUM(BC242:BC273)</f>
        <v>0</v>
      </c>
      <c r="BD274" s="202">
        <f>SUM(BD242:BD273)</f>
        <v>0</v>
      </c>
      <c r="BE274" s="202">
        <f>SUM(BE242:BE273)</f>
        <v>0</v>
      </c>
      <c r="BF274" s="202">
        <f>SUM(BF242:BF273)</f>
        <v>0</v>
      </c>
      <c r="BG274" s="202">
        <f>SUM(BG242:BG273)</f>
        <v>0</v>
      </c>
    </row>
    <row r="275" spans="1:82" x14ac:dyDescent="0.2">
      <c r="A275" s="168" t="s">
        <v>76</v>
      </c>
      <c r="B275" s="169" t="s">
        <v>405</v>
      </c>
      <c r="C275" s="170" t="s">
        <v>406</v>
      </c>
      <c r="D275" s="171"/>
      <c r="E275" s="172"/>
      <c r="F275" s="172"/>
      <c r="G275" s="173"/>
      <c r="H275" s="174"/>
      <c r="I275" s="175"/>
      <c r="J275" s="174"/>
      <c r="K275" s="175"/>
      <c r="Q275" s="176">
        <v>1</v>
      </c>
    </row>
    <row r="276" spans="1:82" x14ac:dyDescent="0.2">
      <c r="A276" s="177">
        <v>79</v>
      </c>
      <c r="B276" s="178" t="s">
        <v>407</v>
      </c>
      <c r="C276" s="179" t="s">
        <v>408</v>
      </c>
      <c r="D276" s="180" t="s">
        <v>158</v>
      </c>
      <c r="E276" s="181">
        <v>2</v>
      </c>
      <c r="F276" s="181">
        <v>0</v>
      </c>
      <c r="G276" s="182">
        <f>E276*F276</f>
        <v>0</v>
      </c>
      <c r="H276" s="183">
        <v>0</v>
      </c>
      <c r="I276" s="183">
        <f>E276*H276</f>
        <v>0</v>
      </c>
      <c r="J276" s="183">
        <v>0</v>
      </c>
      <c r="K276" s="183">
        <f>E276*J276</f>
        <v>0</v>
      </c>
      <c r="Q276" s="176">
        <v>2</v>
      </c>
      <c r="AA276" s="151">
        <v>12</v>
      </c>
      <c r="AB276" s="151">
        <v>0</v>
      </c>
      <c r="AC276" s="151">
        <v>66</v>
      </c>
      <c r="BB276" s="151">
        <v>2</v>
      </c>
      <c r="BC276" s="151">
        <f>IF(BB276=1,G276,0)</f>
        <v>0</v>
      </c>
      <c r="BD276" s="151">
        <f>IF(BB276=2,G276,0)</f>
        <v>0</v>
      </c>
      <c r="BE276" s="151">
        <f>IF(BB276=3,G276,0)</f>
        <v>0</v>
      </c>
      <c r="BF276" s="151">
        <f>IF(BB276=4,G276,0)</f>
        <v>0</v>
      </c>
      <c r="BG276" s="151">
        <f>IF(BB276=5,G276,0)</f>
        <v>0</v>
      </c>
      <c r="CA276" s="151">
        <v>12</v>
      </c>
      <c r="CB276" s="151">
        <v>0</v>
      </c>
      <c r="CC276" s="176"/>
      <c r="CD276" s="176"/>
    </row>
    <row r="277" spans="1:82" ht="22.5" x14ac:dyDescent="0.2">
      <c r="A277" s="177">
        <v>80</v>
      </c>
      <c r="B277" s="178" t="s">
        <v>409</v>
      </c>
      <c r="C277" s="179" t="s">
        <v>410</v>
      </c>
      <c r="D277" s="180" t="s">
        <v>158</v>
      </c>
      <c r="E277" s="181">
        <v>2</v>
      </c>
      <c r="F277" s="181">
        <v>0</v>
      </c>
      <c r="G277" s="182">
        <f>E277*F277</f>
        <v>0</v>
      </c>
      <c r="H277" s="183">
        <v>0</v>
      </c>
      <c r="I277" s="183">
        <f>E277*H277</f>
        <v>0</v>
      </c>
      <c r="J277" s="183">
        <v>0</v>
      </c>
      <c r="K277" s="183">
        <f>E277*J277</f>
        <v>0</v>
      </c>
      <c r="Q277" s="176">
        <v>2</v>
      </c>
      <c r="AA277" s="151">
        <v>12</v>
      </c>
      <c r="AB277" s="151">
        <v>0</v>
      </c>
      <c r="AC277" s="151">
        <v>67</v>
      </c>
      <c r="BB277" s="151">
        <v>2</v>
      </c>
      <c r="BC277" s="151">
        <f>IF(BB277=1,G277,0)</f>
        <v>0</v>
      </c>
      <c r="BD277" s="151">
        <f>IF(BB277=2,G277,0)</f>
        <v>0</v>
      </c>
      <c r="BE277" s="151">
        <f>IF(BB277=3,G277,0)</f>
        <v>0</v>
      </c>
      <c r="BF277" s="151">
        <f>IF(BB277=4,G277,0)</f>
        <v>0</v>
      </c>
      <c r="BG277" s="151">
        <f>IF(BB277=5,G277,0)</f>
        <v>0</v>
      </c>
      <c r="CA277" s="151">
        <v>12</v>
      </c>
      <c r="CB277" s="151">
        <v>0</v>
      </c>
      <c r="CC277" s="176"/>
      <c r="CD277" s="176"/>
    </row>
    <row r="278" spans="1:82" ht="22.5" x14ac:dyDescent="0.2">
      <c r="A278" s="177">
        <v>81</v>
      </c>
      <c r="B278" s="178" t="s">
        <v>411</v>
      </c>
      <c r="C278" s="179" t="s">
        <v>412</v>
      </c>
      <c r="D278" s="180" t="s">
        <v>158</v>
      </c>
      <c r="E278" s="181">
        <v>5</v>
      </c>
      <c r="F278" s="181">
        <v>0</v>
      </c>
      <c r="G278" s="182">
        <f>E278*F278</f>
        <v>0</v>
      </c>
      <c r="H278" s="183">
        <v>0</v>
      </c>
      <c r="I278" s="183">
        <f>E278*H278</f>
        <v>0</v>
      </c>
      <c r="J278" s="183">
        <v>0</v>
      </c>
      <c r="K278" s="183">
        <f>E278*J278</f>
        <v>0</v>
      </c>
      <c r="Q278" s="176">
        <v>2</v>
      </c>
      <c r="AA278" s="151">
        <v>12</v>
      </c>
      <c r="AB278" s="151">
        <v>0</v>
      </c>
      <c r="AC278" s="151">
        <v>69</v>
      </c>
      <c r="BB278" s="151">
        <v>2</v>
      </c>
      <c r="BC278" s="151">
        <f>IF(BB278=1,G278,0)</f>
        <v>0</v>
      </c>
      <c r="BD278" s="151">
        <f>IF(BB278=2,G278,0)</f>
        <v>0</v>
      </c>
      <c r="BE278" s="151">
        <f>IF(BB278=3,G278,0)</f>
        <v>0</v>
      </c>
      <c r="BF278" s="151">
        <f>IF(BB278=4,G278,0)</f>
        <v>0</v>
      </c>
      <c r="BG278" s="151">
        <f>IF(BB278=5,G278,0)</f>
        <v>0</v>
      </c>
      <c r="CA278" s="151">
        <v>12</v>
      </c>
      <c r="CB278" s="151">
        <v>0</v>
      </c>
      <c r="CC278" s="176"/>
      <c r="CD278" s="176"/>
    </row>
    <row r="279" spans="1:82" x14ac:dyDescent="0.2">
      <c r="A279" s="177">
        <v>82</v>
      </c>
      <c r="B279" s="178" t="s">
        <v>413</v>
      </c>
      <c r="C279" s="179" t="s">
        <v>414</v>
      </c>
      <c r="D279" s="180" t="s">
        <v>158</v>
      </c>
      <c r="E279" s="181">
        <v>3</v>
      </c>
      <c r="F279" s="181">
        <v>0</v>
      </c>
      <c r="G279" s="182">
        <f>E279*F279</f>
        <v>0</v>
      </c>
      <c r="H279" s="183">
        <v>0</v>
      </c>
      <c r="I279" s="183">
        <f>E279*H279</f>
        <v>0</v>
      </c>
      <c r="J279" s="183">
        <v>0</v>
      </c>
      <c r="K279" s="183">
        <f>E279*J279</f>
        <v>0</v>
      </c>
      <c r="Q279" s="176">
        <v>2</v>
      </c>
      <c r="AA279" s="151">
        <v>12</v>
      </c>
      <c r="AB279" s="151">
        <v>0</v>
      </c>
      <c r="AC279" s="151">
        <v>70</v>
      </c>
      <c r="BB279" s="151">
        <v>2</v>
      </c>
      <c r="BC279" s="151">
        <f>IF(BB279=1,G279,0)</f>
        <v>0</v>
      </c>
      <c r="BD279" s="151">
        <f>IF(BB279=2,G279,0)</f>
        <v>0</v>
      </c>
      <c r="BE279" s="151">
        <f>IF(BB279=3,G279,0)</f>
        <v>0</v>
      </c>
      <c r="BF279" s="151">
        <f>IF(BB279=4,G279,0)</f>
        <v>0</v>
      </c>
      <c r="BG279" s="151">
        <f>IF(BB279=5,G279,0)</f>
        <v>0</v>
      </c>
      <c r="CA279" s="151">
        <v>12</v>
      </c>
      <c r="CB279" s="151">
        <v>0</v>
      </c>
      <c r="CC279" s="176"/>
      <c r="CD279" s="176"/>
    </row>
    <row r="280" spans="1:82" x14ac:dyDescent="0.2">
      <c r="A280" s="177">
        <v>83</v>
      </c>
      <c r="B280" s="178" t="s">
        <v>415</v>
      </c>
      <c r="C280" s="179" t="s">
        <v>416</v>
      </c>
      <c r="D280" s="180" t="s">
        <v>158</v>
      </c>
      <c r="E280" s="181">
        <v>2</v>
      </c>
      <c r="F280" s="181">
        <v>0</v>
      </c>
      <c r="G280" s="182">
        <f>E280*F280</f>
        <v>0</v>
      </c>
      <c r="H280" s="183">
        <v>0</v>
      </c>
      <c r="I280" s="183">
        <f>E280*H280</f>
        <v>0</v>
      </c>
      <c r="J280" s="183">
        <v>0</v>
      </c>
      <c r="K280" s="183">
        <f>E280*J280</f>
        <v>0</v>
      </c>
      <c r="Q280" s="176">
        <v>2</v>
      </c>
      <c r="AA280" s="151">
        <v>12</v>
      </c>
      <c r="AB280" s="151">
        <v>0</v>
      </c>
      <c r="AC280" s="151">
        <v>71</v>
      </c>
      <c r="BB280" s="151">
        <v>2</v>
      </c>
      <c r="BC280" s="151">
        <f>IF(BB280=1,G280,0)</f>
        <v>0</v>
      </c>
      <c r="BD280" s="151">
        <f>IF(BB280=2,G280,0)</f>
        <v>0</v>
      </c>
      <c r="BE280" s="151">
        <f>IF(BB280=3,G280,0)</f>
        <v>0</v>
      </c>
      <c r="BF280" s="151">
        <f>IF(BB280=4,G280,0)</f>
        <v>0</v>
      </c>
      <c r="BG280" s="151">
        <f>IF(BB280=5,G280,0)</f>
        <v>0</v>
      </c>
      <c r="CA280" s="151">
        <v>12</v>
      </c>
      <c r="CB280" s="151">
        <v>0</v>
      </c>
      <c r="CC280" s="176"/>
      <c r="CD280" s="176"/>
    </row>
    <row r="281" spans="1:82" x14ac:dyDescent="0.2">
      <c r="A281" s="193"/>
      <c r="B281" s="194" t="s">
        <v>77</v>
      </c>
      <c r="C281" s="195" t="str">
        <f>CONCATENATE(B275," ",C275)</f>
        <v>790 Vnitřní vybavení</v>
      </c>
      <c r="D281" s="196"/>
      <c r="E281" s="197"/>
      <c r="F281" s="198"/>
      <c r="G281" s="199">
        <f>SUM(G275:G280)</f>
        <v>0</v>
      </c>
      <c r="H281" s="200"/>
      <c r="I281" s="201">
        <f>SUM(I275:I280)</f>
        <v>0</v>
      </c>
      <c r="J281" s="200"/>
      <c r="K281" s="201">
        <f>SUM(K275:K280)</f>
        <v>0</v>
      </c>
      <c r="Q281" s="176">
        <v>4</v>
      </c>
      <c r="BC281" s="202">
        <f>SUM(BC275:BC280)</f>
        <v>0</v>
      </c>
      <c r="BD281" s="202">
        <f>SUM(BD275:BD280)</f>
        <v>0</v>
      </c>
      <c r="BE281" s="202">
        <f>SUM(BE275:BE280)</f>
        <v>0</v>
      </c>
      <c r="BF281" s="202">
        <f>SUM(BF275:BF280)</f>
        <v>0</v>
      </c>
      <c r="BG281" s="202">
        <f>SUM(BG275:BG280)</f>
        <v>0</v>
      </c>
    </row>
    <row r="282" spans="1:82" x14ac:dyDescent="0.2">
      <c r="A282" s="168" t="s">
        <v>76</v>
      </c>
      <c r="B282" s="169" t="s">
        <v>417</v>
      </c>
      <c r="C282" s="170" t="s">
        <v>418</v>
      </c>
      <c r="D282" s="171"/>
      <c r="E282" s="172"/>
      <c r="F282" s="172"/>
      <c r="G282" s="173"/>
      <c r="H282" s="174"/>
      <c r="I282" s="175"/>
      <c r="J282" s="174"/>
      <c r="K282" s="175"/>
      <c r="Q282" s="176">
        <v>1</v>
      </c>
    </row>
    <row r="283" spans="1:82" ht="22.5" x14ac:dyDescent="0.2">
      <c r="A283" s="177">
        <v>84</v>
      </c>
      <c r="B283" s="178" t="s">
        <v>211</v>
      </c>
      <c r="C283" s="179" t="s">
        <v>212</v>
      </c>
      <c r="D283" s="180" t="s">
        <v>213</v>
      </c>
      <c r="E283" s="181">
        <v>85</v>
      </c>
      <c r="F283" s="181">
        <v>0</v>
      </c>
      <c r="G283" s="182">
        <f>E283*F283</f>
        <v>0</v>
      </c>
      <c r="H283" s="183">
        <v>0</v>
      </c>
      <c r="I283" s="183">
        <f>E283*H283</f>
        <v>0</v>
      </c>
      <c r="J283" s="183">
        <v>0</v>
      </c>
      <c r="K283" s="183">
        <f>E283*J283</f>
        <v>0</v>
      </c>
      <c r="Q283" s="176">
        <v>2</v>
      </c>
      <c r="AA283" s="151">
        <v>10</v>
      </c>
      <c r="AB283" s="151">
        <v>0</v>
      </c>
      <c r="AC283" s="151">
        <v>8</v>
      </c>
      <c r="BB283" s="151">
        <v>5</v>
      </c>
      <c r="BC283" s="151">
        <f>IF(BB283=1,G283,0)</f>
        <v>0</v>
      </c>
      <c r="BD283" s="151">
        <f>IF(BB283=2,G283,0)</f>
        <v>0</v>
      </c>
      <c r="BE283" s="151">
        <f>IF(BB283=3,G283,0)</f>
        <v>0</v>
      </c>
      <c r="BF283" s="151">
        <f>IF(BB283=4,G283,0)</f>
        <v>0</v>
      </c>
      <c r="BG283" s="151">
        <f>IF(BB283=5,G283,0)</f>
        <v>0</v>
      </c>
      <c r="CA283" s="151">
        <v>10</v>
      </c>
      <c r="CB283" s="151">
        <v>0</v>
      </c>
      <c r="CC283" s="176"/>
      <c r="CD283" s="176"/>
    </row>
    <row r="284" spans="1:82" x14ac:dyDescent="0.2">
      <c r="A284" s="184"/>
      <c r="B284" s="185"/>
      <c r="C284" s="187" t="s">
        <v>419</v>
      </c>
      <c r="D284" s="188"/>
      <c r="E284" s="189">
        <v>85</v>
      </c>
      <c r="F284" s="190"/>
      <c r="G284" s="191"/>
      <c r="I284" s="192"/>
      <c r="K284" s="192"/>
      <c r="M284" s="186" t="s">
        <v>419</v>
      </c>
      <c r="O284" s="186"/>
      <c r="Q284" s="176"/>
    </row>
    <row r="285" spans="1:82" x14ac:dyDescent="0.2">
      <c r="A285" s="177">
        <v>85</v>
      </c>
      <c r="B285" s="178" t="s">
        <v>420</v>
      </c>
      <c r="C285" s="179" t="s">
        <v>421</v>
      </c>
      <c r="D285" s="180" t="s">
        <v>210</v>
      </c>
      <c r="E285" s="181">
        <v>2</v>
      </c>
      <c r="F285" s="181">
        <v>0</v>
      </c>
      <c r="G285" s="182">
        <f>E285*F285</f>
        <v>0</v>
      </c>
      <c r="H285" s="183">
        <v>0</v>
      </c>
      <c r="I285" s="183">
        <f>E285*H285</f>
        <v>0</v>
      </c>
      <c r="J285" s="183">
        <v>0</v>
      </c>
      <c r="K285" s="183">
        <f>E285*J285</f>
        <v>0</v>
      </c>
      <c r="Q285" s="176">
        <v>2</v>
      </c>
      <c r="AA285" s="151">
        <v>10</v>
      </c>
      <c r="AB285" s="151">
        <v>9</v>
      </c>
      <c r="AC285" s="151">
        <v>8</v>
      </c>
      <c r="BB285" s="151">
        <v>5</v>
      </c>
      <c r="BC285" s="151">
        <f>IF(BB285=1,G285,0)</f>
        <v>0</v>
      </c>
      <c r="BD285" s="151">
        <f>IF(BB285=2,G285,0)</f>
        <v>0</v>
      </c>
      <c r="BE285" s="151">
        <f>IF(BB285=3,G285,0)</f>
        <v>0</v>
      </c>
      <c r="BF285" s="151">
        <f>IF(BB285=4,G285,0)</f>
        <v>0</v>
      </c>
      <c r="BG285" s="151">
        <f>IF(BB285=5,G285,0)</f>
        <v>0</v>
      </c>
      <c r="CA285" s="151">
        <v>10</v>
      </c>
      <c r="CB285" s="151">
        <v>9</v>
      </c>
      <c r="CC285" s="176"/>
      <c r="CD285" s="176"/>
    </row>
    <row r="286" spans="1:82" x14ac:dyDescent="0.2">
      <c r="A286" s="193"/>
      <c r="B286" s="194" t="s">
        <v>77</v>
      </c>
      <c r="C286" s="195" t="str">
        <f>CONCATENATE(B282," ",C282)</f>
        <v>M21 Elektromontáže</v>
      </c>
      <c r="D286" s="196"/>
      <c r="E286" s="197"/>
      <c r="F286" s="198"/>
      <c r="G286" s="199">
        <f>SUM(G282:G285)</f>
        <v>0</v>
      </c>
      <c r="H286" s="200"/>
      <c r="I286" s="201">
        <f>SUM(I282:I285)</f>
        <v>0</v>
      </c>
      <c r="J286" s="200"/>
      <c r="K286" s="201">
        <f>SUM(K282:K285)</f>
        <v>0</v>
      </c>
      <c r="Q286" s="176">
        <v>4</v>
      </c>
      <c r="BC286" s="202">
        <f>SUM(BC282:BC285)</f>
        <v>0</v>
      </c>
      <c r="BD286" s="202">
        <f>SUM(BD282:BD285)</f>
        <v>0</v>
      </c>
      <c r="BE286" s="202">
        <f>SUM(BE282:BE285)</f>
        <v>0</v>
      </c>
      <c r="BF286" s="202">
        <f>SUM(BF282:BF285)</f>
        <v>0</v>
      </c>
      <c r="BG286" s="202">
        <f>SUM(BG282:BG285)</f>
        <v>0</v>
      </c>
    </row>
    <row r="287" spans="1:82" x14ac:dyDescent="0.2">
      <c r="A287" s="168" t="s">
        <v>76</v>
      </c>
      <c r="B287" s="169" t="s">
        <v>422</v>
      </c>
      <c r="C287" s="170" t="s">
        <v>423</v>
      </c>
      <c r="D287" s="171"/>
      <c r="E287" s="172"/>
      <c r="F287" s="172"/>
      <c r="G287" s="173"/>
      <c r="H287" s="174"/>
      <c r="I287" s="175"/>
      <c r="J287" s="174"/>
      <c r="K287" s="175"/>
      <c r="Q287" s="176">
        <v>1</v>
      </c>
    </row>
    <row r="288" spans="1:82" x14ac:dyDescent="0.2">
      <c r="A288" s="177">
        <v>86</v>
      </c>
      <c r="B288" s="178" t="s">
        <v>424</v>
      </c>
      <c r="C288" s="179" t="s">
        <v>425</v>
      </c>
      <c r="D288" s="180" t="s">
        <v>205</v>
      </c>
      <c r="E288" s="181">
        <v>1.3592</v>
      </c>
      <c r="F288" s="181">
        <v>0</v>
      </c>
      <c r="G288" s="182">
        <f>E288*F288</f>
        <v>0</v>
      </c>
      <c r="H288" s="183">
        <v>0</v>
      </c>
      <c r="I288" s="183">
        <f>E288*H288</f>
        <v>0</v>
      </c>
      <c r="J288" s="183">
        <v>0</v>
      </c>
      <c r="K288" s="183">
        <f>E288*J288</f>
        <v>0</v>
      </c>
      <c r="Q288" s="176">
        <v>2</v>
      </c>
      <c r="AA288" s="151">
        <v>8</v>
      </c>
      <c r="AB288" s="151">
        <v>0</v>
      </c>
      <c r="AC288" s="151">
        <v>3</v>
      </c>
      <c r="BB288" s="151">
        <v>1</v>
      </c>
      <c r="BC288" s="151">
        <f>IF(BB288=1,G288,0)</f>
        <v>0</v>
      </c>
      <c r="BD288" s="151">
        <f>IF(BB288=2,G288,0)</f>
        <v>0</v>
      </c>
      <c r="BE288" s="151">
        <f>IF(BB288=3,G288,0)</f>
        <v>0</v>
      </c>
      <c r="BF288" s="151">
        <f>IF(BB288=4,G288,0)</f>
        <v>0</v>
      </c>
      <c r="BG288" s="151">
        <f>IF(BB288=5,G288,0)</f>
        <v>0</v>
      </c>
      <c r="CA288" s="151">
        <v>8</v>
      </c>
      <c r="CB288" s="151">
        <v>0</v>
      </c>
      <c r="CC288" s="176"/>
      <c r="CD288" s="176"/>
    </row>
    <row r="289" spans="1:82" x14ac:dyDescent="0.2">
      <c r="A289" s="177">
        <v>87</v>
      </c>
      <c r="B289" s="178" t="s">
        <v>426</v>
      </c>
      <c r="C289" s="179" t="s">
        <v>427</v>
      </c>
      <c r="D289" s="180" t="s">
        <v>205</v>
      </c>
      <c r="E289" s="181">
        <v>12.232799999999999</v>
      </c>
      <c r="F289" s="181">
        <v>0</v>
      </c>
      <c r="G289" s="182">
        <f>E289*F289</f>
        <v>0</v>
      </c>
      <c r="H289" s="183">
        <v>0</v>
      </c>
      <c r="I289" s="183">
        <f>E289*H289</f>
        <v>0</v>
      </c>
      <c r="J289" s="183">
        <v>0</v>
      </c>
      <c r="K289" s="183">
        <f>E289*J289</f>
        <v>0</v>
      </c>
      <c r="Q289" s="176">
        <v>2</v>
      </c>
      <c r="AA289" s="151">
        <v>8</v>
      </c>
      <c r="AB289" s="151">
        <v>0</v>
      </c>
      <c r="AC289" s="151">
        <v>3</v>
      </c>
      <c r="BB289" s="151">
        <v>1</v>
      </c>
      <c r="BC289" s="151">
        <f>IF(BB289=1,G289,0)</f>
        <v>0</v>
      </c>
      <c r="BD289" s="151">
        <f>IF(BB289=2,G289,0)</f>
        <v>0</v>
      </c>
      <c r="BE289" s="151">
        <f>IF(BB289=3,G289,0)</f>
        <v>0</v>
      </c>
      <c r="BF289" s="151">
        <f>IF(BB289=4,G289,0)</f>
        <v>0</v>
      </c>
      <c r="BG289" s="151">
        <f>IF(BB289=5,G289,0)</f>
        <v>0</v>
      </c>
      <c r="CA289" s="151">
        <v>8</v>
      </c>
      <c r="CB289" s="151">
        <v>0</v>
      </c>
      <c r="CC289" s="176"/>
      <c r="CD289" s="176"/>
    </row>
    <row r="290" spans="1:82" x14ac:dyDescent="0.2">
      <c r="A290" s="177">
        <v>88</v>
      </c>
      <c r="B290" s="178" t="s">
        <v>428</v>
      </c>
      <c r="C290" s="179" t="s">
        <v>429</v>
      </c>
      <c r="D290" s="180" t="s">
        <v>205</v>
      </c>
      <c r="E290" s="181">
        <v>1.3592</v>
      </c>
      <c r="F290" s="181">
        <v>0</v>
      </c>
      <c r="G290" s="182">
        <f>E290*F290</f>
        <v>0</v>
      </c>
      <c r="H290" s="183">
        <v>0</v>
      </c>
      <c r="I290" s="183">
        <f>E290*H290</f>
        <v>0</v>
      </c>
      <c r="J290" s="183">
        <v>0</v>
      </c>
      <c r="K290" s="183">
        <f>E290*J290</f>
        <v>0</v>
      </c>
      <c r="Q290" s="176">
        <v>2</v>
      </c>
      <c r="AA290" s="151">
        <v>8</v>
      </c>
      <c r="AB290" s="151">
        <v>0</v>
      </c>
      <c r="AC290" s="151">
        <v>3</v>
      </c>
      <c r="BB290" s="151">
        <v>1</v>
      </c>
      <c r="BC290" s="151">
        <f>IF(BB290=1,G290,0)</f>
        <v>0</v>
      </c>
      <c r="BD290" s="151">
        <f>IF(BB290=2,G290,0)</f>
        <v>0</v>
      </c>
      <c r="BE290" s="151">
        <f>IF(BB290=3,G290,0)</f>
        <v>0</v>
      </c>
      <c r="BF290" s="151">
        <f>IF(BB290=4,G290,0)</f>
        <v>0</v>
      </c>
      <c r="BG290" s="151">
        <f>IF(BB290=5,G290,0)</f>
        <v>0</v>
      </c>
      <c r="CA290" s="151">
        <v>8</v>
      </c>
      <c r="CB290" s="151">
        <v>0</v>
      </c>
      <c r="CC290" s="176"/>
      <c r="CD290" s="176"/>
    </row>
    <row r="291" spans="1:82" x14ac:dyDescent="0.2">
      <c r="A291" s="177">
        <v>89</v>
      </c>
      <c r="B291" s="178" t="s">
        <v>430</v>
      </c>
      <c r="C291" s="179" t="s">
        <v>431</v>
      </c>
      <c r="D291" s="180" t="s">
        <v>205</v>
      </c>
      <c r="E291" s="181">
        <v>5.4367999999999999</v>
      </c>
      <c r="F291" s="181">
        <v>0</v>
      </c>
      <c r="G291" s="182">
        <f>E291*F291</f>
        <v>0</v>
      </c>
      <c r="H291" s="183">
        <v>0</v>
      </c>
      <c r="I291" s="183">
        <f>E291*H291</f>
        <v>0</v>
      </c>
      <c r="J291" s="183">
        <v>0</v>
      </c>
      <c r="K291" s="183">
        <f>E291*J291</f>
        <v>0</v>
      </c>
      <c r="Q291" s="176">
        <v>2</v>
      </c>
      <c r="AA291" s="151">
        <v>8</v>
      </c>
      <c r="AB291" s="151">
        <v>0</v>
      </c>
      <c r="AC291" s="151">
        <v>3</v>
      </c>
      <c r="BB291" s="151">
        <v>1</v>
      </c>
      <c r="BC291" s="151">
        <f>IF(BB291=1,G291,0)</f>
        <v>0</v>
      </c>
      <c r="BD291" s="151">
        <f>IF(BB291=2,G291,0)</f>
        <v>0</v>
      </c>
      <c r="BE291" s="151">
        <f>IF(BB291=3,G291,0)</f>
        <v>0</v>
      </c>
      <c r="BF291" s="151">
        <f>IF(BB291=4,G291,0)</f>
        <v>0</v>
      </c>
      <c r="BG291" s="151">
        <f>IF(BB291=5,G291,0)</f>
        <v>0</v>
      </c>
      <c r="CA291" s="151">
        <v>8</v>
      </c>
      <c r="CB291" s="151">
        <v>0</v>
      </c>
      <c r="CC291" s="176"/>
      <c r="CD291" s="176"/>
    </row>
    <row r="292" spans="1:82" x14ac:dyDescent="0.2">
      <c r="A292" s="177">
        <v>90</v>
      </c>
      <c r="B292" s="178" t="s">
        <v>432</v>
      </c>
      <c r="C292" s="179" t="s">
        <v>433</v>
      </c>
      <c r="D292" s="180" t="s">
        <v>205</v>
      </c>
      <c r="E292" s="181">
        <v>1.3592</v>
      </c>
      <c r="F292" s="181">
        <v>0</v>
      </c>
      <c r="G292" s="182">
        <f>E292*F292</f>
        <v>0</v>
      </c>
      <c r="H292" s="183">
        <v>0</v>
      </c>
      <c r="I292" s="183">
        <f>E292*H292</f>
        <v>0</v>
      </c>
      <c r="J292" s="183">
        <v>0</v>
      </c>
      <c r="K292" s="183">
        <f>E292*J292</f>
        <v>0</v>
      </c>
      <c r="Q292" s="176">
        <v>2</v>
      </c>
      <c r="AA292" s="151">
        <v>8</v>
      </c>
      <c r="AB292" s="151">
        <v>0</v>
      </c>
      <c r="AC292" s="151">
        <v>3</v>
      </c>
      <c r="BB292" s="151">
        <v>1</v>
      </c>
      <c r="BC292" s="151">
        <f>IF(BB292=1,G292,0)</f>
        <v>0</v>
      </c>
      <c r="BD292" s="151">
        <f>IF(BB292=2,G292,0)</f>
        <v>0</v>
      </c>
      <c r="BE292" s="151">
        <f>IF(BB292=3,G292,0)</f>
        <v>0</v>
      </c>
      <c r="BF292" s="151">
        <f>IF(BB292=4,G292,0)</f>
        <v>0</v>
      </c>
      <c r="BG292" s="151">
        <f>IF(BB292=5,G292,0)</f>
        <v>0</v>
      </c>
      <c r="CA292" s="151">
        <v>8</v>
      </c>
      <c r="CB292" s="151">
        <v>0</v>
      </c>
      <c r="CC292" s="176"/>
      <c r="CD292" s="176"/>
    </row>
    <row r="293" spans="1:82" x14ac:dyDescent="0.2">
      <c r="A293" s="177">
        <v>91</v>
      </c>
      <c r="B293" s="178" t="s">
        <v>434</v>
      </c>
      <c r="C293" s="179" t="s">
        <v>435</v>
      </c>
      <c r="D293" s="180" t="s">
        <v>205</v>
      </c>
      <c r="E293" s="181">
        <v>1.3592</v>
      </c>
      <c r="F293" s="181">
        <v>0</v>
      </c>
      <c r="G293" s="182">
        <f>E293*F293</f>
        <v>0</v>
      </c>
      <c r="H293" s="183">
        <v>0</v>
      </c>
      <c r="I293" s="183">
        <f>E293*H293</f>
        <v>0</v>
      </c>
      <c r="J293" s="183">
        <v>0</v>
      </c>
      <c r="K293" s="183">
        <f>E293*J293</f>
        <v>0</v>
      </c>
      <c r="Q293" s="176">
        <v>2</v>
      </c>
      <c r="AA293" s="151">
        <v>8</v>
      </c>
      <c r="AB293" s="151">
        <v>0</v>
      </c>
      <c r="AC293" s="151">
        <v>3</v>
      </c>
      <c r="BB293" s="151">
        <v>1</v>
      </c>
      <c r="BC293" s="151">
        <f>IF(BB293=1,G293,0)</f>
        <v>0</v>
      </c>
      <c r="BD293" s="151">
        <f>IF(BB293=2,G293,0)</f>
        <v>0</v>
      </c>
      <c r="BE293" s="151">
        <f>IF(BB293=3,G293,0)</f>
        <v>0</v>
      </c>
      <c r="BF293" s="151">
        <f>IF(BB293=4,G293,0)</f>
        <v>0</v>
      </c>
      <c r="BG293" s="151">
        <f>IF(BB293=5,G293,0)</f>
        <v>0</v>
      </c>
      <c r="CA293" s="151">
        <v>8</v>
      </c>
      <c r="CB293" s="151">
        <v>0</v>
      </c>
      <c r="CC293" s="176"/>
      <c r="CD293" s="176"/>
    </row>
    <row r="294" spans="1:82" x14ac:dyDescent="0.2">
      <c r="A294" s="193"/>
      <c r="B294" s="194" t="s">
        <v>77</v>
      </c>
      <c r="C294" s="195" t="str">
        <f>CONCATENATE(B287," ",C287)</f>
        <v>D96 Přesuny suti a vybouraných hmot</v>
      </c>
      <c r="D294" s="196"/>
      <c r="E294" s="197"/>
      <c r="F294" s="198"/>
      <c r="G294" s="199">
        <f>SUM(G287:G293)</f>
        <v>0</v>
      </c>
      <c r="H294" s="200"/>
      <c r="I294" s="201">
        <f>SUM(I287:I293)</f>
        <v>0</v>
      </c>
      <c r="J294" s="200"/>
      <c r="K294" s="201">
        <f>SUM(K287:K293)</f>
        <v>0</v>
      </c>
      <c r="Q294" s="176">
        <v>4</v>
      </c>
      <c r="BC294" s="202">
        <f>SUM(BC287:BC293)</f>
        <v>0</v>
      </c>
      <c r="BD294" s="202">
        <f>SUM(BD287:BD293)</f>
        <v>0</v>
      </c>
      <c r="BE294" s="202">
        <f>SUM(BE287:BE293)</f>
        <v>0</v>
      </c>
      <c r="BF294" s="202">
        <f>SUM(BF287:BF293)</f>
        <v>0</v>
      </c>
      <c r="BG294" s="202">
        <f>SUM(BG287:BG293)</f>
        <v>0</v>
      </c>
    </row>
    <row r="295" spans="1:82" x14ac:dyDescent="0.2">
      <c r="E295" s="151"/>
    </row>
    <row r="296" spans="1:82" x14ac:dyDescent="0.2">
      <c r="E296" s="151"/>
    </row>
    <row r="297" spans="1:82" x14ac:dyDescent="0.2">
      <c r="E297" s="151"/>
    </row>
    <row r="298" spans="1:82" x14ac:dyDescent="0.2">
      <c r="E298" s="151"/>
    </row>
    <row r="299" spans="1:82" x14ac:dyDescent="0.2">
      <c r="E299" s="151"/>
    </row>
    <row r="300" spans="1:82" x14ac:dyDescent="0.2">
      <c r="E300" s="151"/>
    </row>
    <row r="301" spans="1:82" x14ac:dyDescent="0.2">
      <c r="E301" s="151"/>
    </row>
    <row r="302" spans="1:82" x14ac:dyDescent="0.2">
      <c r="E302" s="151"/>
    </row>
    <row r="303" spans="1:82" x14ac:dyDescent="0.2">
      <c r="E303" s="151"/>
    </row>
    <row r="304" spans="1:82" x14ac:dyDescent="0.2">
      <c r="E304" s="151"/>
    </row>
    <row r="305" spans="5:5" x14ac:dyDescent="0.2">
      <c r="E305" s="151"/>
    </row>
    <row r="306" spans="5:5" x14ac:dyDescent="0.2">
      <c r="E306" s="151"/>
    </row>
    <row r="307" spans="5:5" x14ac:dyDescent="0.2">
      <c r="E307" s="151"/>
    </row>
    <row r="308" spans="5:5" x14ac:dyDescent="0.2">
      <c r="E308" s="151"/>
    </row>
    <row r="309" spans="5:5" x14ac:dyDescent="0.2">
      <c r="E309" s="151"/>
    </row>
    <row r="310" spans="5:5" x14ac:dyDescent="0.2">
      <c r="E310" s="151"/>
    </row>
    <row r="311" spans="5:5" x14ac:dyDescent="0.2">
      <c r="E311" s="151"/>
    </row>
    <row r="312" spans="5:5" x14ac:dyDescent="0.2">
      <c r="E312" s="151"/>
    </row>
    <row r="313" spans="5:5" x14ac:dyDescent="0.2">
      <c r="E313" s="151"/>
    </row>
    <row r="314" spans="5:5" x14ac:dyDescent="0.2">
      <c r="E314" s="151"/>
    </row>
    <row r="315" spans="5:5" x14ac:dyDescent="0.2">
      <c r="E315" s="151"/>
    </row>
    <row r="316" spans="5:5" x14ac:dyDescent="0.2">
      <c r="E316" s="151"/>
    </row>
    <row r="317" spans="5:5" x14ac:dyDescent="0.2">
      <c r="E317" s="151"/>
    </row>
    <row r="318" spans="5:5" x14ac:dyDescent="0.2">
      <c r="E318" s="151"/>
    </row>
    <row r="319" spans="5:5" x14ac:dyDescent="0.2">
      <c r="E319" s="151"/>
    </row>
    <row r="320" spans="5:5" x14ac:dyDescent="0.2">
      <c r="E320" s="151"/>
    </row>
    <row r="321" spans="5:5" x14ac:dyDescent="0.2">
      <c r="E321" s="151"/>
    </row>
    <row r="322" spans="5:5" x14ac:dyDescent="0.2">
      <c r="E322" s="151"/>
    </row>
    <row r="323" spans="5:5" x14ac:dyDescent="0.2">
      <c r="E323" s="151"/>
    </row>
    <row r="324" spans="5:5" x14ac:dyDescent="0.2">
      <c r="E324" s="151"/>
    </row>
    <row r="325" spans="5:5" x14ac:dyDescent="0.2">
      <c r="E325" s="151"/>
    </row>
    <row r="326" spans="5:5" x14ac:dyDescent="0.2">
      <c r="E326" s="151"/>
    </row>
    <row r="327" spans="5:5" x14ac:dyDescent="0.2">
      <c r="E327" s="151"/>
    </row>
    <row r="328" spans="5:5" x14ac:dyDescent="0.2">
      <c r="E328" s="151"/>
    </row>
    <row r="329" spans="5:5" x14ac:dyDescent="0.2">
      <c r="E329" s="151"/>
    </row>
    <row r="330" spans="5:5" x14ac:dyDescent="0.2">
      <c r="E330" s="151"/>
    </row>
    <row r="331" spans="5:5" x14ac:dyDescent="0.2">
      <c r="E331" s="151"/>
    </row>
    <row r="332" spans="5:5" x14ac:dyDescent="0.2">
      <c r="E332" s="151"/>
    </row>
    <row r="333" spans="5:5" x14ac:dyDescent="0.2">
      <c r="E333" s="151"/>
    </row>
    <row r="334" spans="5:5" x14ac:dyDescent="0.2">
      <c r="E334" s="151"/>
    </row>
    <row r="335" spans="5:5" x14ac:dyDescent="0.2">
      <c r="E335" s="151"/>
    </row>
    <row r="336" spans="5:5" x14ac:dyDescent="0.2">
      <c r="E336" s="151"/>
    </row>
    <row r="337" spans="5:5" x14ac:dyDescent="0.2">
      <c r="E337" s="151"/>
    </row>
    <row r="338" spans="5:5" x14ac:dyDescent="0.2">
      <c r="E338" s="151"/>
    </row>
    <row r="339" spans="5:5" x14ac:dyDescent="0.2">
      <c r="E339" s="151"/>
    </row>
    <row r="340" spans="5:5" x14ac:dyDescent="0.2">
      <c r="E340" s="151"/>
    </row>
    <row r="341" spans="5:5" x14ac:dyDescent="0.2">
      <c r="E341" s="151"/>
    </row>
    <row r="342" spans="5:5" x14ac:dyDescent="0.2">
      <c r="E342" s="151"/>
    </row>
    <row r="343" spans="5:5" x14ac:dyDescent="0.2">
      <c r="E343" s="151"/>
    </row>
    <row r="344" spans="5:5" x14ac:dyDescent="0.2">
      <c r="E344" s="151"/>
    </row>
    <row r="345" spans="5:5" x14ac:dyDescent="0.2">
      <c r="E345" s="151"/>
    </row>
    <row r="346" spans="5:5" x14ac:dyDescent="0.2">
      <c r="E346" s="151"/>
    </row>
    <row r="347" spans="5:5" x14ac:dyDescent="0.2">
      <c r="E347" s="151"/>
    </row>
    <row r="348" spans="5:5" x14ac:dyDescent="0.2">
      <c r="E348" s="151"/>
    </row>
    <row r="349" spans="5:5" x14ac:dyDescent="0.2">
      <c r="E349" s="151"/>
    </row>
    <row r="350" spans="5:5" x14ac:dyDescent="0.2">
      <c r="E350" s="151"/>
    </row>
    <row r="351" spans="5:5" x14ac:dyDescent="0.2">
      <c r="E351" s="151"/>
    </row>
    <row r="352" spans="5:5" x14ac:dyDescent="0.2">
      <c r="E352" s="151"/>
    </row>
    <row r="353" spans="1:7" x14ac:dyDescent="0.2">
      <c r="A353" s="203"/>
      <c r="B353" s="203"/>
    </row>
    <row r="354" spans="1:7" x14ac:dyDescent="0.2">
      <c r="C354" s="204"/>
      <c r="D354" s="204"/>
      <c r="E354" s="205"/>
      <c r="F354" s="204"/>
      <c r="G354" s="206"/>
    </row>
    <row r="355" spans="1:7" x14ac:dyDescent="0.2">
      <c r="A355" s="203"/>
      <c r="B355" s="203"/>
    </row>
  </sheetData>
  <mergeCells count="149">
    <mergeCell ref="C284:D284"/>
    <mergeCell ref="C270:D270"/>
    <mergeCell ref="C271:D271"/>
    <mergeCell ref="C272:D272"/>
    <mergeCell ref="C273:D273"/>
    <mergeCell ref="C264:D264"/>
    <mergeCell ref="C265:D265"/>
    <mergeCell ref="C266:D266"/>
    <mergeCell ref="C267:D267"/>
    <mergeCell ref="C268:D268"/>
    <mergeCell ref="C269:D269"/>
    <mergeCell ref="C256:D256"/>
    <mergeCell ref="C257:D257"/>
    <mergeCell ref="C260:D260"/>
    <mergeCell ref="C261:D261"/>
    <mergeCell ref="C262:D262"/>
    <mergeCell ref="C263:D263"/>
    <mergeCell ref="C250:D250"/>
    <mergeCell ref="C251:D251"/>
    <mergeCell ref="C252:D252"/>
    <mergeCell ref="C253:D253"/>
    <mergeCell ref="C254:D254"/>
    <mergeCell ref="C255:D255"/>
    <mergeCell ref="C238:D238"/>
    <mergeCell ref="C239:D239"/>
    <mergeCell ref="C244:D244"/>
    <mergeCell ref="C245:D245"/>
    <mergeCell ref="C246:D246"/>
    <mergeCell ref="C247:D247"/>
    <mergeCell ref="C248:D248"/>
    <mergeCell ref="C249:D249"/>
    <mergeCell ref="C224:D224"/>
    <mergeCell ref="C225:D225"/>
    <mergeCell ref="C230:D230"/>
    <mergeCell ref="C232:D232"/>
    <mergeCell ref="C234:D234"/>
    <mergeCell ref="C235:D235"/>
    <mergeCell ref="C236:D236"/>
    <mergeCell ref="C237:D237"/>
    <mergeCell ref="C206:D206"/>
    <mergeCell ref="C208:D208"/>
    <mergeCell ref="C210:D210"/>
    <mergeCell ref="C211:D211"/>
    <mergeCell ref="C212:D212"/>
    <mergeCell ref="C213:D213"/>
    <mergeCell ref="C214:D214"/>
    <mergeCell ref="C215:D215"/>
    <mergeCell ref="C217:D217"/>
    <mergeCell ref="C198:D198"/>
    <mergeCell ref="C199:D199"/>
    <mergeCell ref="C201:D201"/>
    <mergeCell ref="C219:D219"/>
    <mergeCell ref="C220:D220"/>
    <mergeCell ref="C221:D221"/>
    <mergeCell ref="C222:D222"/>
    <mergeCell ref="C179:D179"/>
    <mergeCell ref="C180:D180"/>
    <mergeCell ref="C181:D181"/>
    <mergeCell ref="C187:D187"/>
    <mergeCell ref="C188:D188"/>
    <mergeCell ref="C189:D189"/>
    <mergeCell ref="C190:D190"/>
    <mergeCell ref="C191:D191"/>
    <mergeCell ref="C173:D173"/>
    <mergeCell ref="C174:D174"/>
    <mergeCell ref="C175:D175"/>
    <mergeCell ref="C176:D176"/>
    <mergeCell ref="C178:D178"/>
    <mergeCell ref="C158:D158"/>
    <mergeCell ref="C159:D159"/>
    <mergeCell ref="C160:D160"/>
    <mergeCell ref="C161:D161"/>
    <mergeCell ref="C144:D144"/>
    <mergeCell ref="C145:D145"/>
    <mergeCell ref="C146:D146"/>
    <mergeCell ref="C132:D132"/>
    <mergeCell ref="C133:D133"/>
    <mergeCell ref="C134:D134"/>
    <mergeCell ref="C135:D135"/>
    <mergeCell ref="C117:D117"/>
    <mergeCell ref="C118:D118"/>
    <mergeCell ref="C119:D119"/>
    <mergeCell ref="C125:D125"/>
    <mergeCell ref="C127:D127"/>
    <mergeCell ref="C128:D128"/>
    <mergeCell ref="C112:D112"/>
    <mergeCell ref="C113:D113"/>
    <mergeCell ref="C114:D114"/>
    <mergeCell ref="C115:D115"/>
    <mergeCell ref="C116:D116"/>
    <mergeCell ref="C95:D95"/>
    <mergeCell ref="C97:D97"/>
    <mergeCell ref="C98:D98"/>
    <mergeCell ref="C91:D91"/>
    <mergeCell ref="C92:D92"/>
    <mergeCell ref="C93:D93"/>
    <mergeCell ref="C94:D94"/>
    <mergeCell ref="C71:D71"/>
    <mergeCell ref="C72:D72"/>
    <mergeCell ref="C75:D75"/>
    <mergeCell ref="C76:D76"/>
    <mergeCell ref="C77:D77"/>
    <mergeCell ref="C78:D78"/>
    <mergeCell ref="C80:D80"/>
    <mergeCell ref="C81:D81"/>
    <mergeCell ref="C59:D59"/>
    <mergeCell ref="C60:D60"/>
    <mergeCell ref="C62:D62"/>
    <mergeCell ref="C63:D63"/>
    <mergeCell ref="C50:D50"/>
    <mergeCell ref="C51:D51"/>
    <mergeCell ref="C53:D53"/>
    <mergeCell ref="C54:D54"/>
    <mergeCell ref="C55:D55"/>
    <mergeCell ref="C57:D57"/>
    <mergeCell ref="C38:D38"/>
    <mergeCell ref="C39:D39"/>
    <mergeCell ref="C40:D40"/>
    <mergeCell ref="C41:D41"/>
    <mergeCell ref="C44:D44"/>
    <mergeCell ref="C45:D45"/>
    <mergeCell ref="C47:D47"/>
    <mergeCell ref="C48:D48"/>
    <mergeCell ref="C28:D28"/>
    <mergeCell ref="C29:D29"/>
    <mergeCell ref="C30:D30"/>
    <mergeCell ref="C32:D32"/>
    <mergeCell ref="C33:D33"/>
    <mergeCell ref="C34:D34"/>
    <mergeCell ref="C21:D21"/>
    <mergeCell ref="C23:D23"/>
    <mergeCell ref="C24:D24"/>
    <mergeCell ref="C25:D25"/>
    <mergeCell ref="C26:D26"/>
    <mergeCell ref="C27:D27"/>
    <mergeCell ref="C13:D13"/>
    <mergeCell ref="C14:D14"/>
    <mergeCell ref="C16:D16"/>
    <mergeCell ref="C17:D17"/>
    <mergeCell ref="C18:D18"/>
    <mergeCell ref="C20:D20"/>
    <mergeCell ref="A1:G1"/>
    <mergeCell ref="A3:B3"/>
    <mergeCell ref="A4:B4"/>
    <mergeCell ref="E4:G4"/>
    <mergeCell ref="C9:D9"/>
    <mergeCell ref="C10:D10"/>
    <mergeCell ref="C11:D11"/>
    <mergeCell ref="C12:D12"/>
  </mergeCells>
  <printOptions gridLinesSet="0"/>
  <pageMargins left="0.59055118110236227" right="0.39370078740157483" top="0.59055118110236227" bottom="0.59055118110236227" header="0.19685039370078741" footer="0.19685039370078741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Štancl</dc:creator>
  <cp:lastModifiedBy>František Štancl</cp:lastModifiedBy>
  <dcterms:created xsi:type="dcterms:W3CDTF">2020-06-24T08:18:20Z</dcterms:created>
  <dcterms:modified xsi:type="dcterms:W3CDTF">2020-06-24T08:22:19Z</dcterms:modified>
</cp:coreProperties>
</file>